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lim-fsv.kajima.co.jp\管理本部\04経理グループ\002マニュアル\経理処理マニュアル\インボイス制度_(適格請求書事業者登録)\案内\ホームページupload書式\"/>
    </mc:Choice>
  </mc:AlternateContent>
  <xr:revisionPtr revIDLastSave="0" documentId="8_{AA0BF73F-A000-470A-980F-B35077610B5E}" xr6:coauthVersionLast="47" xr6:coauthVersionMax="47" xr10:uidLastSave="{00000000-0000-0000-0000-000000000000}"/>
  <bookViews>
    <workbookView xWindow="-120" yWindow="-120" windowWidth="29040" windowHeight="15225" tabRatio="722" firstSheet="1" activeTab="1" xr2:uid="{FF64CF08-2A1F-4016-AEB0-4694F08958F5}"/>
  </bookViews>
  <sheets>
    <sheet name="工種" sheetId="18" state="hidden" r:id="rId1"/>
    <sheet name="ご提出" sheetId="30" r:id="rId2"/>
    <sheet name="入力例" sheetId="29" r:id="rId3"/>
    <sheet name="見積書【入力・印刷】" sheetId="19" r:id="rId4"/>
    <sheet name="請求【入力】" sheetId="17" r:id="rId5"/>
    <sheet name="請求書【印刷】" sheetId="16" r:id="rId6"/>
  </sheets>
  <definedNames>
    <definedName name="_xlnm._FilterDatabase" localSheetId="3" hidden="1">見積書【入力・印刷】!$C$20:$P$22</definedName>
    <definedName name="_xlnm._FilterDatabase" localSheetId="5" hidden="1">請求書【印刷】!$C$20:$P$22</definedName>
    <definedName name="_xlnm.Print_Area" localSheetId="3">見積書【入力・印刷】!$B$2:$N$45</definedName>
    <definedName name="_xlnm.Print_Area" localSheetId="4">請求【入力】!$B$2:$AB$136</definedName>
    <definedName name="_xlnm.Print_Area" localSheetId="5">請求書【印刷】!$B$2:$N$44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19" l="1"/>
  <c r="L21" i="19"/>
  <c r="L20" i="19"/>
  <c r="E29" i="19"/>
  <c r="I12" i="17"/>
  <c r="E38" i="16" l="1"/>
  <c r="G34" i="16" l="1"/>
  <c r="F96" i="17"/>
  <c r="F8" i="17"/>
  <c r="F52" i="17"/>
  <c r="N91" i="17"/>
  <c r="N90" i="17"/>
  <c r="N89" i="17"/>
  <c r="N88" i="17"/>
  <c r="N87" i="17"/>
  <c r="N86" i="17"/>
  <c r="N85" i="17"/>
  <c r="N84" i="17"/>
  <c r="N83" i="17"/>
  <c r="N82" i="17"/>
  <c r="N81" i="17"/>
  <c r="N80" i="17"/>
  <c r="N79" i="17"/>
  <c r="N78" i="17"/>
  <c r="N77" i="17"/>
  <c r="N76" i="17"/>
  <c r="N75" i="17"/>
  <c r="N74" i="17"/>
  <c r="N73" i="17"/>
  <c r="N72" i="17"/>
  <c r="N71" i="17"/>
  <c r="N70" i="17"/>
  <c r="N69" i="17"/>
  <c r="N68" i="17"/>
  <c r="N67" i="17"/>
  <c r="N66" i="17"/>
  <c r="N65" i="17"/>
  <c r="N64" i="17"/>
  <c r="N63" i="17"/>
  <c r="N62" i="17"/>
  <c r="N61" i="17"/>
  <c r="N60" i="17"/>
  <c r="N59" i="17"/>
  <c r="N58" i="17"/>
  <c r="N57" i="17"/>
  <c r="N56" i="17"/>
  <c r="N135" i="17"/>
  <c r="N134" i="17"/>
  <c r="N133" i="17"/>
  <c r="N132" i="17"/>
  <c r="N131" i="17"/>
  <c r="N130" i="17"/>
  <c r="N129" i="17"/>
  <c r="N128" i="17"/>
  <c r="N127" i="17"/>
  <c r="N126" i="17"/>
  <c r="N125" i="17"/>
  <c r="N124" i="17"/>
  <c r="N123" i="17"/>
  <c r="N122" i="17"/>
  <c r="N121" i="17"/>
  <c r="N120" i="17"/>
  <c r="N119" i="17"/>
  <c r="N118" i="17"/>
  <c r="N117" i="17"/>
  <c r="N116" i="17"/>
  <c r="N115" i="17"/>
  <c r="N114" i="17"/>
  <c r="N113" i="17"/>
  <c r="N112" i="17"/>
  <c r="N111" i="17"/>
  <c r="N110" i="17"/>
  <c r="N109" i="17"/>
  <c r="N108" i="17"/>
  <c r="N107" i="17"/>
  <c r="N106" i="17"/>
  <c r="N105" i="17"/>
  <c r="N104" i="17"/>
  <c r="N103" i="17"/>
  <c r="N102" i="17"/>
  <c r="N101" i="17"/>
  <c r="N100" i="17"/>
  <c r="R10"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M46" i="17"/>
  <c r="I46" i="17"/>
  <c r="R47" i="17"/>
  <c r="Z47" i="17" s="1"/>
  <c r="R46" i="17"/>
  <c r="V46" i="17" s="1"/>
  <c r="R45" i="17"/>
  <c r="Z45" i="17" s="1"/>
  <c r="R44" i="17"/>
  <c r="V44" i="17" s="1"/>
  <c r="R43" i="17"/>
  <c r="Z43" i="17" s="1"/>
  <c r="R42" i="17"/>
  <c r="Z42" i="17" s="1"/>
  <c r="R41" i="17"/>
  <c r="Z41" i="17" s="1"/>
  <c r="R40" i="17"/>
  <c r="V40" i="17" s="1"/>
  <c r="R39" i="17"/>
  <c r="Z39" i="17" s="1"/>
  <c r="R38" i="17"/>
  <c r="Z38" i="17" s="1"/>
  <c r="R37" i="17"/>
  <c r="Z37" i="17" s="1"/>
  <c r="R36" i="17"/>
  <c r="V36" i="17" s="1"/>
  <c r="R35" i="17"/>
  <c r="V35" i="17" s="1"/>
  <c r="R34" i="17"/>
  <c r="Z34" i="17" s="1"/>
  <c r="R33" i="17"/>
  <c r="Z33" i="17" s="1"/>
  <c r="R32" i="17"/>
  <c r="V32" i="17" s="1"/>
  <c r="R31" i="17"/>
  <c r="Z31" i="17" s="1"/>
  <c r="R30" i="17"/>
  <c r="Z30" i="17" s="1"/>
  <c r="R29" i="17"/>
  <c r="Z29" i="17" s="1"/>
  <c r="R28" i="17"/>
  <c r="V28" i="17" s="1"/>
  <c r="R27" i="17"/>
  <c r="Z27" i="17" s="1"/>
  <c r="R26" i="17"/>
  <c r="Z26" i="17" s="1"/>
  <c r="R25" i="17"/>
  <c r="Z25" i="17" s="1"/>
  <c r="R24" i="17"/>
  <c r="V24" i="17" s="1"/>
  <c r="R23" i="17"/>
  <c r="Z23" i="17" s="1"/>
  <c r="R22" i="17"/>
  <c r="Z22" i="17" s="1"/>
  <c r="M90" i="17"/>
  <c r="I90" i="17"/>
  <c r="G90" i="17"/>
  <c r="O90" i="17" s="1"/>
  <c r="F90" i="17"/>
  <c r="J90" i="17" s="1"/>
  <c r="M89" i="17"/>
  <c r="I89" i="17"/>
  <c r="G89" i="17"/>
  <c r="O89" i="17" s="1"/>
  <c r="F89" i="17"/>
  <c r="M88" i="17"/>
  <c r="I88" i="17"/>
  <c r="G88" i="17"/>
  <c r="K88" i="17" s="1"/>
  <c r="F88" i="17"/>
  <c r="M87" i="17"/>
  <c r="I87" i="17"/>
  <c r="G87" i="17"/>
  <c r="K87" i="17" s="1"/>
  <c r="F87" i="17"/>
  <c r="J87" i="17" s="1"/>
  <c r="M86" i="17"/>
  <c r="I86" i="17"/>
  <c r="G86" i="17"/>
  <c r="K86" i="17" s="1"/>
  <c r="F86" i="17"/>
  <c r="M85" i="17"/>
  <c r="I85" i="17"/>
  <c r="G85" i="17"/>
  <c r="K85" i="17" s="1"/>
  <c r="F85" i="17"/>
  <c r="M84" i="17"/>
  <c r="I84" i="17"/>
  <c r="G84" i="17"/>
  <c r="K84" i="17" s="1"/>
  <c r="F84" i="17"/>
  <c r="J84" i="17" s="1"/>
  <c r="M83" i="17"/>
  <c r="I83" i="17"/>
  <c r="G83" i="17"/>
  <c r="K83" i="17" s="1"/>
  <c r="F83" i="17"/>
  <c r="M82" i="17"/>
  <c r="I82" i="17"/>
  <c r="G82" i="17"/>
  <c r="K82" i="17" s="1"/>
  <c r="F82" i="17"/>
  <c r="M81" i="17"/>
  <c r="I81" i="17"/>
  <c r="G81" i="17"/>
  <c r="K81" i="17" s="1"/>
  <c r="F81" i="17"/>
  <c r="M80" i="17"/>
  <c r="I80" i="17"/>
  <c r="G80" i="17"/>
  <c r="O80" i="17" s="1"/>
  <c r="F80" i="17"/>
  <c r="M79" i="17"/>
  <c r="I79" i="17"/>
  <c r="G79" i="17"/>
  <c r="K79" i="17" s="1"/>
  <c r="F79" i="17"/>
  <c r="M78" i="17"/>
  <c r="I78" i="17"/>
  <c r="G78" i="17"/>
  <c r="K78" i="17" s="1"/>
  <c r="F78" i="17"/>
  <c r="J78" i="17" s="1"/>
  <c r="M77" i="17"/>
  <c r="I77" i="17"/>
  <c r="G77" i="17"/>
  <c r="K77" i="17" s="1"/>
  <c r="F77" i="17"/>
  <c r="M76" i="17"/>
  <c r="I76" i="17"/>
  <c r="G76" i="17"/>
  <c r="K76" i="17" s="1"/>
  <c r="F76" i="17"/>
  <c r="M75" i="17"/>
  <c r="I75" i="17"/>
  <c r="G75" i="17"/>
  <c r="K75" i="17" s="1"/>
  <c r="F75" i="17"/>
  <c r="J75" i="17" s="1"/>
  <c r="M74" i="17"/>
  <c r="I74" i="17"/>
  <c r="G74" i="17"/>
  <c r="O74" i="17" s="1"/>
  <c r="F74" i="17"/>
  <c r="M73" i="17"/>
  <c r="I73" i="17"/>
  <c r="G73" i="17"/>
  <c r="O73" i="17" s="1"/>
  <c r="F73" i="17"/>
  <c r="M72" i="17"/>
  <c r="I72" i="17"/>
  <c r="G72" i="17"/>
  <c r="K72" i="17" s="1"/>
  <c r="F72" i="17"/>
  <c r="J72" i="17" s="1"/>
  <c r="M71" i="17"/>
  <c r="I71" i="17"/>
  <c r="G71" i="17"/>
  <c r="O71" i="17" s="1"/>
  <c r="F71" i="17"/>
  <c r="M70" i="17"/>
  <c r="I70" i="17"/>
  <c r="G70" i="17"/>
  <c r="K70" i="17" s="1"/>
  <c r="F70" i="17"/>
  <c r="J70" i="17" s="1"/>
  <c r="M69" i="17"/>
  <c r="I69" i="17"/>
  <c r="G69" i="17"/>
  <c r="K69" i="17" s="1"/>
  <c r="F69" i="17"/>
  <c r="M68" i="17"/>
  <c r="I68" i="17"/>
  <c r="G68" i="17"/>
  <c r="K68" i="17" s="1"/>
  <c r="F68" i="17"/>
  <c r="J68" i="17" s="1"/>
  <c r="M67" i="17"/>
  <c r="I67" i="17"/>
  <c r="G67" i="17"/>
  <c r="K67" i="17" s="1"/>
  <c r="F67" i="17"/>
  <c r="M66" i="17"/>
  <c r="I66" i="17"/>
  <c r="G66" i="17"/>
  <c r="K66" i="17" s="1"/>
  <c r="F66" i="17"/>
  <c r="M134" i="17"/>
  <c r="I134" i="17"/>
  <c r="G134" i="17"/>
  <c r="K134" i="17" s="1"/>
  <c r="F134" i="17"/>
  <c r="J134" i="17" s="1"/>
  <c r="M133" i="17"/>
  <c r="I133" i="17"/>
  <c r="G133" i="17"/>
  <c r="K133" i="17" s="1"/>
  <c r="F133" i="17"/>
  <c r="J133" i="17" s="1"/>
  <c r="M132" i="17"/>
  <c r="I132" i="17"/>
  <c r="G132" i="17"/>
  <c r="O132" i="17" s="1"/>
  <c r="F132" i="17"/>
  <c r="M131" i="17"/>
  <c r="I131" i="17"/>
  <c r="G131" i="17"/>
  <c r="O131" i="17" s="1"/>
  <c r="F131" i="17"/>
  <c r="J131" i="17" s="1"/>
  <c r="M130" i="17"/>
  <c r="I130" i="17"/>
  <c r="G130" i="17"/>
  <c r="K130" i="17" s="1"/>
  <c r="F130" i="17"/>
  <c r="J130" i="17" s="1"/>
  <c r="M129" i="17"/>
  <c r="I129" i="17"/>
  <c r="G129" i="17"/>
  <c r="O129" i="17" s="1"/>
  <c r="F129" i="17"/>
  <c r="M128" i="17"/>
  <c r="I128" i="17"/>
  <c r="G128" i="17"/>
  <c r="O128" i="17" s="1"/>
  <c r="F128" i="17"/>
  <c r="J128" i="17" s="1"/>
  <c r="M127" i="17"/>
  <c r="I127" i="17"/>
  <c r="G127" i="17"/>
  <c r="O127" i="17" s="1"/>
  <c r="F127" i="17"/>
  <c r="J127" i="17" s="1"/>
  <c r="M126" i="17"/>
  <c r="I126" i="17"/>
  <c r="G126" i="17"/>
  <c r="O126" i="17" s="1"/>
  <c r="F126" i="17"/>
  <c r="M125" i="17"/>
  <c r="I125" i="17"/>
  <c r="G125" i="17"/>
  <c r="O125" i="17" s="1"/>
  <c r="F125" i="17"/>
  <c r="J125" i="17" s="1"/>
  <c r="M124" i="17"/>
  <c r="I124" i="17"/>
  <c r="G124" i="17"/>
  <c r="K124" i="17" s="1"/>
  <c r="F124" i="17"/>
  <c r="J124" i="17" s="1"/>
  <c r="M123" i="17"/>
  <c r="I123" i="17"/>
  <c r="G123" i="17"/>
  <c r="O123" i="17" s="1"/>
  <c r="F123" i="17"/>
  <c r="M122" i="17"/>
  <c r="I122" i="17"/>
  <c r="G122" i="17"/>
  <c r="K122" i="17" s="1"/>
  <c r="F122" i="17"/>
  <c r="J122" i="17" s="1"/>
  <c r="M121" i="17"/>
  <c r="I121" i="17"/>
  <c r="G121" i="17"/>
  <c r="K121" i="17" s="1"/>
  <c r="F121" i="17"/>
  <c r="J121" i="17" s="1"/>
  <c r="M120" i="17"/>
  <c r="I120" i="17"/>
  <c r="G120" i="17"/>
  <c r="O120" i="17" s="1"/>
  <c r="F120" i="17"/>
  <c r="M119" i="17"/>
  <c r="I119" i="17"/>
  <c r="G119" i="17"/>
  <c r="O119" i="17" s="1"/>
  <c r="F119" i="17"/>
  <c r="J119" i="17" s="1"/>
  <c r="M118" i="17"/>
  <c r="I118" i="17"/>
  <c r="G118" i="17"/>
  <c r="O118" i="17" s="1"/>
  <c r="F118" i="17"/>
  <c r="J118" i="17" s="1"/>
  <c r="M117" i="17"/>
  <c r="I117" i="17"/>
  <c r="G117" i="17"/>
  <c r="O117" i="17" s="1"/>
  <c r="F117" i="17"/>
  <c r="M116" i="17"/>
  <c r="I116" i="17"/>
  <c r="G116" i="17"/>
  <c r="O116" i="17" s="1"/>
  <c r="F116" i="17"/>
  <c r="J116" i="17" s="1"/>
  <c r="M115" i="17"/>
  <c r="I115" i="17"/>
  <c r="G115" i="17"/>
  <c r="K115" i="17" s="1"/>
  <c r="F115" i="17"/>
  <c r="J115" i="17" s="1"/>
  <c r="M114" i="17"/>
  <c r="I114" i="17"/>
  <c r="G114" i="17"/>
  <c r="O114" i="17" s="1"/>
  <c r="F114" i="17"/>
  <c r="M113" i="17"/>
  <c r="I113" i="17"/>
  <c r="G113" i="17"/>
  <c r="O113" i="17" s="1"/>
  <c r="F113" i="17"/>
  <c r="J113" i="17" s="1"/>
  <c r="M112" i="17"/>
  <c r="I112" i="17"/>
  <c r="G112" i="17"/>
  <c r="K112" i="17" s="1"/>
  <c r="F112" i="17"/>
  <c r="J112" i="17" s="1"/>
  <c r="M111" i="17"/>
  <c r="I111" i="17"/>
  <c r="G111" i="17"/>
  <c r="O111" i="17" s="1"/>
  <c r="F111" i="17"/>
  <c r="M110" i="17"/>
  <c r="I110" i="17"/>
  <c r="G110" i="17"/>
  <c r="K110" i="17" s="1"/>
  <c r="F110" i="17"/>
  <c r="J110" i="17" s="1"/>
  <c r="M45" i="17"/>
  <c r="I45" i="17"/>
  <c r="G45" i="17"/>
  <c r="O45" i="17" s="1"/>
  <c r="F45" i="17"/>
  <c r="M44" i="17"/>
  <c r="I44" i="17"/>
  <c r="G44" i="17"/>
  <c r="O44" i="17" s="1"/>
  <c r="F44" i="17"/>
  <c r="M43" i="17"/>
  <c r="I43" i="17"/>
  <c r="G43" i="17"/>
  <c r="O43" i="17" s="1"/>
  <c r="F43" i="17"/>
  <c r="M42" i="17"/>
  <c r="I42" i="17"/>
  <c r="G42" i="17"/>
  <c r="O42" i="17" s="1"/>
  <c r="F42" i="17"/>
  <c r="M41" i="17"/>
  <c r="I41" i="17"/>
  <c r="G41" i="17"/>
  <c r="O41" i="17" s="1"/>
  <c r="F41" i="17"/>
  <c r="M40" i="17"/>
  <c r="I40" i="17"/>
  <c r="G40" i="17"/>
  <c r="O40" i="17" s="1"/>
  <c r="F40" i="17"/>
  <c r="M39" i="17"/>
  <c r="I39" i="17"/>
  <c r="G39" i="17"/>
  <c r="O39" i="17" s="1"/>
  <c r="F39" i="17"/>
  <c r="M38" i="17"/>
  <c r="I38" i="17"/>
  <c r="G38" i="17"/>
  <c r="O38" i="17" s="1"/>
  <c r="F38" i="17"/>
  <c r="M37" i="17"/>
  <c r="I37" i="17"/>
  <c r="G37" i="17"/>
  <c r="O37" i="17" s="1"/>
  <c r="F37" i="17"/>
  <c r="M36" i="17"/>
  <c r="I36" i="17"/>
  <c r="G36" i="17"/>
  <c r="O36" i="17" s="1"/>
  <c r="F36" i="17"/>
  <c r="M35" i="17"/>
  <c r="I35" i="17"/>
  <c r="G35" i="17"/>
  <c r="O35" i="17" s="1"/>
  <c r="F35" i="17"/>
  <c r="J35" i="17" s="1"/>
  <c r="M34" i="17"/>
  <c r="I34" i="17"/>
  <c r="G34" i="17"/>
  <c r="O34" i="17" s="1"/>
  <c r="F34" i="17"/>
  <c r="G46" i="17"/>
  <c r="O46" i="17" s="1"/>
  <c r="F46" i="17"/>
  <c r="J46" i="17" s="1"/>
  <c r="M33" i="17"/>
  <c r="I33" i="17"/>
  <c r="G33" i="17"/>
  <c r="K33" i="17" s="1"/>
  <c r="F33" i="17"/>
  <c r="J33" i="17" s="1"/>
  <c r="M32" i="17"/>
  <c r="I32" i="17"/>
  <c r="G32" i="17"/>
  <c r="O32" i="17" s="1"/>
  <c r="F32" i="17"/>
  <c r="M31" i="17"/>
  <c r="I31" i="17"/>
  <c r="G31" i="17"/>
  <c r="O31" i="17" s="1"/>
  <c r="F31" i="17"/>
  <c r="J31" i="17" s="1"/>
  <c r="M30" i="17"/>
  <c r="I30" i="17"/>
  <c r="G30" i="17"/>
  <c r="O30" i="17" s="1"/>
  <c r="F30" i="17"/>
  <c r="M29" i="17"/>
  <c r="I29" i="17"/>
  <c r="G29" i="17"/>
  <c r="O29" i="17" s="1"/>
  <c r="F29" i="17"/>
  <c r="M28" i="17"/>
  <c r="I28" i="17"/>
  <c r="G28" i="17"/>
  <c r="O28" i="17" s="1"/>
  <c r="F28" i="17"/>
  <c r="J28" i="17" s="1"/>
  <c r="M27" i="17"/>
  <c r="I27" i="17"/>
  <c r="G27" i="17"/>
  <c r="K27" i="17" s="1"/>
  <c r="F27" i="17"/>
  <c r="M26" i="17"/>
  <c r="I26" i="17"/>
  <c r="G26" i="17"/>
  <c r="O26" i="17" s="1"/>
  <c r="F26" i="17"/>
  <c r="M25" i="17"/>
  <c r="I25" i="17"/>
  <c r="G25" i="17"/>
  <c r="K25" i="17" s="1"/>
  <c r="F25" i="17"/>
  <c r="J25" i="17" s="1"/>
  <c r="M24" i="17"/>
  <c r="I24" i="17"/>
  <c r="G24" i="17"/>
  <c r="K24" i="17" s="1"/>
  <c r="F24" i="17"/>
  <c r="M23" i="17"/>
  <c r="I23" i="17"/>
  <c r="G23" i="17"/>
  <c r="O23" i="17" s="1"/>
  <c r="F23" i="17"/>
  <c r="M22" i="17"/>
  <c r="I22" i="17"/>
  <c r="G22" i="17"/>
  <c r="O22" i="17" s="1"/>
  <c r="F22" i="17"/>
  <c r="J22" i="17" s="1"/>
  <c r="Z46" i="17" l="1"/>
  <c r="K125" i="17"/>
  <c r="O134" i="17"/>
  <c r="O122" i="17"/>
  <c r="K128" i="17"/>
  <c r="O77" i="17"/>
  <c r="K113" i="17"/>
  <c r="O72" i="17"/>
  <c r="O83" i="17"/>
  <c r="O86" i="17"/>
  <c r="O70" i="17"/>
  <c r="O79" i="17"/>
  <c r="K74" i="17"/>
  <c r="J71" i="17"/>
  <c r="J67" i="17"/>
  <c r="J81" i="17"/>
  <c r="O88" i="17"/>
  <c r="K89" i="17"/>
  <c r="K80" i="17"/>
  <c r="O68" i="17"/>
  <c r="O66" i="17"/>
  <c r="S46" i="17"/>
  <c r="T46" i="17" s="1"/>
  <c r="O110" i="17"/>
  <c r="K116" i="17"/>
  <c r="K46" i="17"/>
  <c r="Z35" i="17"/>
  <c r="Z32" i="17"/>
  <c r="S25" i="17"/>
  <c r="K119" i="17"/>
  <c r="K131" i="17"/>
  <c r="S28" i="17"/>
  <c r="S36" i="17"/>
  <c r="J76" i="17"/>
  <c r="O81" i="17"/>
  <c r="J85" i="17"/>
  <c r="J69" i="17"/>
  <c r="O76" i="17"/>
  <c r="J80" i="17"/>
  <c r="O85" i="17"/>
  <c r="J89" i="17"/>
  <c r="S30" i="17"/>
  <c r="O67" i="17"/>
  <c r="S45" i="17"/>
  <c r="K71" i="17"/>
  <c r="O78" i="17"/>
  <c r="J82" i="17"/>
  <c r="O87" i="17"/>
  <c r="O69" i="17"/>
  <c r="J73" i="17"/>
  <c r="S38" i="17"/>
  <c r="J66" i="17"/>
  <c r="J77" i="17"/>
  <c r="O82" i="17"/>
  <c r="J86" i="17"/>
  <c r="S26" i="17"/>
  <c r="S39" i="17"/>
  <c r="T39" i="17" s="1"/>
  <c r="O75" i="17"/>
  <c r="J79" i="17"/>
  <c r="O84" i="17"/>
  <c r="J88" i="17"/>
  <c r="V27" i="17"/>
  <c r="V39" i="17"/>
  <c r="S35" i="17"/>
  <c r="T35" i="17" s="1"/>
  <c r="J74" i="17"/>
  <c r="J83" i="17"/>
  <c r="S22" i="17"/>
  <c r="S31" i="17"/>
  <c r="T31" i="17" s="1"/>
  <c r="S42" i="17"/>
  <c r="Z36" i="17"/>
  <c r="Z28" i="17"/>
  <c r="V31" i="17"/>
  <c r="S23" i="17"/>
  <c r="T23" i="17" s="1"/>
  <c r="S37" i="17"/>
  <c r="T37" i="17" s="1"/>
  <c r="S40" i="17"/>
  <c r="T40" i="17" s="1"/>
  <c r="S43" i="17"/>
  <c r="T43" i="17" s="1"/>
  <c r="V23" i="17"/>
  <c r="S34" i="17"/>
  <c r="V43" i="17"/>
  <c r="Z24" i="17"/>
  <c r="S29" i="17"/>
  <c r="T29" i="17" s="1"/>
  <c r="S32" i="17"/>
  <c r="T32" i="17" s="1"/>
  <c r="Z40" i="17"/>
  <c r="S24" i="17"/>
  <c r="T24" i="17" s="1"/>
  <c r="S44" i="17"/>
  <c r="T44" i="17" s="1"/>
  <c r="S27" i="17"/>
  <c r="T27" i="17" s="1"/>
  <c r="S41" i="17"/>
  <c r="T41" i="17" s="1"/>
  <c r="Z44" i="17"/>
  <c r="S33" i="17"/>
  <c r="T33" i="17" s="1"/>
  <c r="V47" i="17"/>
  <c r="V22" i="17"/>
  <c r="V26" i="17"/>
  <c r="V30" i="17"/>
  <c r="V34" i="17"/>
  <c r="V38" i="17"/>
  <c r="V42" i="17"/>
  <c r="V25" i="17"/>
  <c r="V29" i="17"/>
  <c r="V33" i="17"/>
  <c r="V37" i="17"/>
  <c r="V41" i="17"/>
  <c r="V45" i="17"/>
  <c r="K73" i="17"/>
  <c r="K90" i="17"/>
  <c r="K118" i="17"/>
  <c r="K127" i="17"/>
  <c r="J111" i="17"/>
  <c r="O112" i="17"/>
  <c r="J114" i="17"/>
  <c r="O115" i="17"/>
  <c r="J117" i="17"/>
  <c r="J120" i="17"/>
  <c r="O121" i="17"/>
  <c r="J123" i="17"/>
  <c r="O124" i="17"/>
  <c r="J126" i="17"/>
  <c r="J129" i="17"/>
  <c r="O130" i="17"/>
  <c r="J132" i="17"/>
  <c r="O133" i="17"/>
  <c r="K111" i="17"/>
  <c r="K114" i="17"/>
  <c r="K117" i="17"/>
  <c r="K120" i="17"/>
  <c r="K123" i="17"/>
  <c r="K126" i="17"/>
  <c r="K129" i="17"/>
  <c r="K132" i="17"/>
  <c r="K35" i="17"/>
  <c r="K31" i="17"/>
  <c r="J38" i="17"/>
  <c r="K38" i="17"/>
  <c r="J41" i="17"/>
  <c r="K41" i="17"/>
  <c r="K22" i="17"/>
  <c r="J44" i="17"/>
  <c r="K44" i="17"/>
  <c r="O25" i="17"/>
  <c r="K28" i="17"/>
  <c r="J34" i="17"/>
  <c r="J37" i="17"/>
  <c r="J40" i="17"/>
  <c r="J43" i="17"/>
  <c r="K34" i="17"/>
  <c r="K37" i="17"/>
  <c r="K40" i="17"/>
  <c r="K43" i="17"/>
  <c r="J36" i="17"/>
  <c r="J39" i="17"/>
  <c r="J42" i="17"/>
  <c r="J45" i="17"/>
  <c r="K36" i="17"/>
  <c r="K39" i="17"/>
  <c r="K42" i="17"/>
  <c r="K45" i="17"/>
  <c r="J24" i="17"/>
  <c r="K30" i="17"/>
  <c r="J23" i="17"/>
  <c r="O24" i="17"/>
  <c r="J26" i="17"/>
  <c r="O27" i="17"/>
  <c r="J29" i="17"/>
  <c r="J32" i="17"/>
  <c r="O33" i="17"/>
  <c r="J30" i="17"/>
  <c r="K23" i="17"/>
  <c r="K26" i="17"/>
  <c r="K29" i="17"/>
  <c r="K32" i="17"/>
  <c r="J27" i="17"/>
  <c r="E95" i="17"/>
  <c r="E51" i="17"/>
  <c r="E7" i="17"/>
  <c r="AA42" i="17" l="1"/>
  <c r="T42" i="17"/>
  <c r="AA36" i="17"/>
  <c r="T36" i="17"/>
  <c r="AA26" i="17"/>
  <c r="T26" i="17"/>
  <c r="AA45" i="17"/>
  <c r="T45" i="17"/>
  <c r="AA28" i="17"/>
  <c r="T28" i="17"/>
  <c r="AA22" i="17"/>
  <c r="T22" i="17"/>
  <c r="AA34" i="17"/>
  <c r="T34" i="17"/>
  <c r="AA30" i="17"/>
  <c r="T30" i="17"/>
  <c r="AA25" i="17"/>
  <c r="T25" i="17"/>
  <c r="AA38" i="17"/>
  <c r="T38" i="17"/>
  <c r="W36" i="17"/>
  <c r="W46" i="17"/>
  <c r="AA46" i="17"/>
  <c r="W26" i="17"/>
  <c r="W28" i="17"/>
  <c r="W38" i="17"/>
  <c r="W31" i="17"/>
  <c r="W39" i="17"/>
  <c r="W25" i="17"/>
  <c r="AA39" i="17"/>
  <c r="W45" i="17"/>
  <c r="AA35" i="17"/>
  <c r="AA31" i="17"/>
  <c r="W30" i="17"/>
  <c r="W22" i="17"/>
  <c r="W35" i="17"/>
  <c r="AA43" i="17"/>
  <c r="AA29" i="17"/>
  <c r="W29" i="17"/>
  <c r="AA23" i="17"/>
  <c r="AA32" i="17"/>
  <c r="W32" i="17"/>
  <c r="W42" i="17"/>
  <c r="W43" i="17"/>
  <c r="W33" i="17"/>
  <c r="AA33" i="17"/>
  <c r="W34" i="17"/>
  <c r="W27" i="17"/>
  <c r="W23" i="17"/>
  <c r="W41" i="17"/>
  <c r="AA41" i="17"/>
  <c r="AA27" i="17"/>
  <c r="AA44" i="17"/>
  <c r="W44" i="17"/>
  <c r="AA40" i="17"/>
  <c r="W40" i="17"/>
  <c r="AA24" i="17"/>
  <c r="W24" i="17"/>
  <c r="AA37" i="17"/>
  <c r="W37" i="17"/>
  <c r="R7" i="17"/>
  <c r="J21" i="16"/>
  <c r="J22" i="16"/>
  <c r="J20" i="16"/>
  <c r="E36" i="16"/>
  <c r="E35" i="16"/>
  <c r="E34" i="16"/>
  <c r="G38" i="16"/>
  <c r="D22" i="16"/>
  <c r="D21" i="16"/>
  <c r="D20" i="16"/>
  <c r="C18" i="16"/>
  <c r="K12" i="16"/>
  <c r="F12" i="16"/>
  <c r="K11" i="16"/>
  <c r="F11" i="16"/>
  <c r="K10" i="16"/>
  <c r="F10" i="16"/>
  <c r="K9" i="16"/>
  <c r="F9" i="16"/>
  <c r="C16" i="16"/>
  <c r="G30" i="19"/>
  <c r="E37" i="16"/>
  <c r="F95" i="17"/>
  <c r="F51" i="17"/>
  <c r="K18" i="19"/>
  <c r="C17" i="19"/>
  <c r="K21" i="16" l="1"/>
  <c r="K22" i="16"/>
  <c r="K20" i="16"/>
  <c r="M22" i="19"/>
  <c r="G95" i="17" s="1"/>
  <c r="M21" i="19"/>
  <c r="G51" i="17" s="1"/>
  <c r="M20" i="19"/>
  <c r="G7" i="17" s="1"/>
  <c r="F7" i="17"/>
  <c r="L18" i="19"/>
  <c r="K18" i="16" l="1"/>
  <c r="M18" i="19"/>
  <c r="C15" i="19" s="1"/>
  <c r="S7" i="17"/>
  <c r="M4" i="16"/>
  <c r="M3" i="16"/>
  <c r="C17" i="16"/>
  <c r="C94" i="17" l="1"/>
  <c r="C50" i="17"/>
  <c r="C6" i="17"/>
  <c r="R13" i="17"/>
  <c r="V13" i="17" s="1"/>
  <c r="L22" i="16"/>
  <c r="M22" i="16" s="1"/>
  <c r="L21" i="16"/>
  <c r="R21" i="17"/>
  <c r="Z21" i="17" s="1"/>
  <c r="R20" i="17"/>
  <c r="R19" i="17"/>
  <c r="Z19" i="17" s="1"/>
  <c r="R18" i="17"/>
  <c r="V18" i="17" s="1"/>
  <c r="R17" i="17"/>
  <c r="V17" i="17" s="1"/>
  <c r="R16" i="17"/>
  <c r="V16" i="17" s="1"/>
  <c r="R15" i="17"/>
  <c r="V15" i="17" s="1"/>
  <c r="R14" i="17"/>
  <c r="R12" i="17"/>
  <c r="R11" i="17"/>
  <c r="M91" i="17"/>
  <c r="M65" i="17"/>
  <c r="M64" i="17"/>
  <c r="M63" i="17"/>
  <c r="M62" i="17"/>
  <c r="M61" i="17"/>
  <c r="M60" i="17"/>
  <c r="M59" i="17"/>
  <c r="M58" i="17"/>
  <c r="M57" i="17"/>
  <c r="M56" i="17"/>
  <c r="M135" i="17"/>
  <c r="M109" i="17"/>
  <c r="M108" i="17"/>
  <c r="M107" i="17"/>
  <c r="M106" i="17"/>
  <c r="M105" i="17"/>
  <c r="M104" i="17"/>
  <c r="M103" i="17"/>
  <c r="M102" i="17"/>
  <c r="M101" i="17"/>
  <c r="M100" i="17"/>
  <c r="F100" i="17"/>
  <c r="F135" i="17"/>
  <c r="F109" i="17"/>
  <c r="F108" i="17"/>
  <c r="F107" i="17"/>
  <c r="F106" i="17"/>
  <c r="F105" i="17"/>
  <c r="F104" i="17"/>
  <c r="F103" i="17"/>
  <c r="F102" i="17"/>
  <c r="F101" i="17"/>
  <c r="F99" i="17"/>
  <c r="F98" i="17"/>
  <c r="E136" i="17"/>
  <c r="E92" i="17"/>
  <c r="E48" i="17"/>
  <c r="I135" i="17"/>
  <c r="G135" i="17"/>
  <c r="O135" i="17" s="1"/>
  <c r="I109" i="17"/>
  <c r="G109" i="17"/>
  <c r="O109" i="17" s="1"/>
  <c r="I108" i="17"/>
  <c r="G108" i="17"/>
  <c r="O108" i="17" s="1"/>
  <c r="I107" i="17"/>
  <c r="G107" i="17"/>
  <c r="O107" i="17" s="1"/>
  <c r="I106" i="17"/>
  <c r="G106" i="17"/>
  <c r="O106" i="17" s="1"/>
  <c r="I105" i="17"/>
  <c r="G105" i="17"/>
  <c r="K105" i="17" s="1"/>
  <c r="I104" i="17"/>
  <c r="G104" i="17"/>
  <c r="O104" i="17" s="1"/>
  <c r="I103" i="17"/>
  <c r="G103" i="17"/>
  <c r="O103" i="17" s="1"/>
  <c r="I102" i="17"/>
  <c r="G102" i="17"/>
  <c r="O102" i="17" s="1"/>
  <c r="I101" i="17"/>
  <c r="G101" i="17"/>
  <c r="O101" i="17" s="1"/>
  <c r="I98" i="17"/>
  <c r="F91" i="17"/>
  <c r="F65" i="17"/>
  <c r="F64" i="17"/>
  <c r="F63" i="17"/>
  <c r="F62" i="17"/>
  <c r="F61" i="17"/>
  <c r="F60" i="17"/>
  <c r="F59" i="17"/>
  <c r="F58" i="17"/>
  <c r="F57" i="17"/>
  <c r="F56" i="17"/>
  <c r="F55" i="17"/>
  <c r="F54" i="17"/>
  <c r="J54" i="17" s="1"/>
  <c r="N54" i="17" s="1"/>
  <c r="I91" i="17"/>
  <c r="G91" i="17"/>
  <c r="O91" i="17" s="1"/>
  <c r="I65" i="17"/>
  <c r="G65" i="17"/>
  <c r="O65" i="17" s="1"/>
  <c r="I64" i="17"/>
  <c r="G64" i="17"/>
  <c r="O64" i="17" s="1"/>
  <c r="I63" i="17"/>
  <c r="G63" i="17"/>
  <c r="O63" i="17" s="1"/>
  <c r="I62" i="17"/>
  <c r="G62" i="17"/>
  <c r="O62" i="17" s="1"/>
  <c r="I61" i="17"/>
  <c r="G61" i="17"/>
  <c r="O61" i="17" s="1"/>
  <c r="I60" i="17"/>
  <c r="G60" i="17"/>
  <c r="K60" i="17" s="1"/>
  <c r="I59" i="17"/>
  <c r="G59" i="17"/>
  <c r="O59" i="17" s="1"/>
  <c r="I58" i="17"/>
  <c r="G58" i="17"/>
  <c r="O58" i="17" s="1"/>
  <c r="I57" i="17"/>
  <c r="G57" i="17"/>
  <c r="K57" i="17" s="1"/>
  <c r="I54" i="17"/>
  <c r="F47" i="17"/>
  <c r="F21" i="17"/>
  <c r="F20" i="17"/>
  <c r="F19" i="17"/>
  <c r="F18" i="17"/>
  <c r="F17" i="17"/>
  <c r="F16" i="17"/>
  <c r="F15" i="17"/>
  <c r="F14" i="17"/>
  <c r="F13" i="17"/>
  <c r="F12" i="17"/>
  <c r="F11" i="17"/>
  <c r="F10" i="17"/>
  <c r="M47" i="17"/>
  <c r="M21" i="17"/>
  <c r="M20" i="17"/>
  <c r="M19" i="17"/>
  <c r="M18" i="17"/>
  <c r="M17" i="17"/>
  <c r="M16" i="17"/>
  <c r="M15" i="17"/>
  <c r="M14" i="17"/>
  <c r="M13" i="17"/>
  <c r="G47" i="17"/>
  <c r="O47" i="17" s="1"/>
  <c r="G21" i="17"/>
  <c r="O21" i="17" s="1"/>
  <c r="G20" i="17"/>
  <c r="O20" i="17" s="1"/>
  <c r="G19" i="17"/>
  <c r="O19" i="17" s="1"/>
  <c r="G18" i="17"/>
  <c r="O18" i="17" s="1"/>
  <c r="G17" i="17"/>
  <c r="K17" i="17" s="1"/>
  <c r="G16" i="17"/>
  <c r="O16" i="17" s="1"/>
  <c r="G15" i="17"/>
  <c r="O15" i="17" s="1"/>
  <c r="G14" i="17"/>
  <c r="O14" i="17" s="1"/>
  <c r="G13" i="17"/>
  <c r="O13" i="17" s="1"/>
  <c r="I47" i="17"/>
  <c r="I21" i="17"/>
  <c r="I20" i="17"/>
  <c r="I19" i="17"/>
  <c r="I18" i="17"/>
  <c r="I17" i="17"/>
  <c r="I16" i="17"/>
  <c r="I15" i="17"/>
  <c r="I14" i="17"/>
  <c r="I13" i="17"/>
  <c r="I10" i="17"/>
  <c r="I55" i="17" l="1"/>
  <c r="M55" i="17" s="1"/>
  <c r="M54" i="17"/>
  <c r="I99" i="17"/>
  <c r="M99" i="17" s="1"/>
  <c r="M98" i="17"/>
  <c r="L20" i="16"/>
  <c r="L18" i="16" s="1"/>
  <c r="I11" i="17"/>
  <c r="M11" i="17" s="1"/>
  <c r="M10" i="17"/>
  <c r="S47" i="17"/>
  <c r="T47" i="17" s="1"/>
  <c r="J103" i="17"/>
  <c r="S20" i="17"/>
  <c r="G11" i="17"/>
  <c r="J109" i="17"/>
  <c r="G12" i="17"/>
  <c r="G56" i="17"/>
  <c r="O56" i="17" s="1"/>
  <c r="J59" i="17"/>
  <c r="J63" i="17"/>
  <c r="J57" i="17"/>
  <c r="S13" i="17"/>
  <c r="S14" i="17"/>
  <c r="G10" i="17"/>
  <c r="M21" i="16"/>
  <c r="V10" i="17"/>
  <c r="V11" i="17" s="1"/>
  <c r="V12" i="17" s="1"/>
  <c r="Z12" i="17" s="1"/>
  <c r="O105" i="17"/>
  <c r="S15" i="17"/>
  <c r="S16" i="17"/>
  <c r="T16" i="17" s="1"/>
  <c r="X16" i="17" s="1"/>
  <c r="S18" i="17"/>
  <c r="T18" i="17" s="1"/>
  <c r="S17" i="17"/>
  <c r="Z15" i="17"/>
  <c r="Z16" i="17"/>
  <c r="Z17" i="17"/>
  <c r="Z13" i="17"/>
  <c r="Z18" i="17"/>
  <c r="S21" i="17"/>
  <c r="O57" i="17"/>
  <c r="S12" i="17"/>
  <c r="T12" i="17" s="1"/>
  <c r="X12" i="17" s="1"/>
  <c r="S19" i="17"/>
  <c r="V14" i="17"/>
  <c r="Z14" i="17"/>
  <c r="S11" i="17"/>
  <c r="T11" i="17" s="1"/>
  <c r="X11" i="17" s="1"/>
  <c r="J106" i="17"/>
  <c r="V19" i="17"/>
  <c r="V20" i="17"/>
  <c r="Z20" i="17"/>
  <c r="V21" i="17"/>
  <c r="O60" i="17"/>
  <c r="R48" i="17"/>
  <c r="S10" i="17"/>
  <c r="T10" i="17" s="1"/>
  <c r="X10" i="17" s="1"/>
  <c r="K25" i="16"/>
  <c r="F136" i="17"/>
  <c r="F92" i="17"/>
  <c r="J105" i="17"/>
  <c r="F48" i="17"/>
  <c r="J61" i="17"/>
  <c r="J58" i="17"/>
  <c r="J108" i="17"/>
  <c r="G100" i="17"/>
  <c r="O100" i="17" s="1"/>
  <c r="J64" i="17"/>
  <c r="K103" i="17"/>
  <c r="K108" i="17"/>
  <c r="J135" i="17"/>
  <c r="J102" i="17"/>
  <c r="K102" i="17"/>
  <c r="K135" i="17"/>
  <c r="K106" i="17"/>
  <c r="I100" i="17"/>
  <c r="J98" i="17"/>
  <c r="N98" i="17" s="1"/>
  <c r="J104" i="17"/>
  <c r="K101" i="17"/>
  <c r="K104" i="17"/>
  <c r="K107" i="17"/>
  <c r="G98" i="17"/>
  <c r="J101" i="17"/>
  <c r="J107" i="17"/>
  <c r="K109" i="17"/>
  <c r="G99" i="17"/>
  <c r="J91" i="17"/>
  <c r="J60" i="17"/>
  <c r="K63" i="17"/>
  <c r="J55" i="17"/>
  <c r="N55" i="17" s="1"/>
  <c r="I56" i="17"/>
  <c r="J62" i="17"/>
  <c r="J65" i="17"/>
  <c r="K59" i="17"/>
  <c r="K62" i="17"/>
  <c r="K65" i="17"/>
  <c r="G55" i="17"/>
  <c r="K58" i="17"/>
  <c r="K61" i="17"/>
  <c r="K64" i="17"/>
  <c r="K91" i="17"/>
  <c r="G54" i="17"/>
  <c r="J10" i="17"/>
  <c r="N10" i="17" s="1"/>
  <c r="K13" i="17"/>
  <c r="K18" i="17"/>
  <c r="K21" i="17"/>
  <c r="K47" i="17"/>
  <c r="K19" i="17"/>
  <c r="O17" i="17"/>
  <c r="K14" i="17"/>
  <c r="K20" i="17"/>
  <c r="K15" i="17"/>
  <c r="K16" i="17"/>
  <c r="M12" i="17"/>
  <c r="S25" i="16" l="1"/>
  <c r="E40" i="16" s="1"/>
  <c r="H40" i="16" s="1"/>
  <c r="AA20" i="17"/>
  <c r="T20" i="17"/>
  <c r="AA14" i="17"/>
  <c r="T14" i="17"/>
  <c r="X14" i="17" s="1"/>
  <c r="AA13" i="17"/>
  <c r="T13" i="17"/>
  <c r="X13" i="17" s="1"/>
  <c r="AA21" i="17"/>
  <c r="T21" i="17"/>
  <c r="AA17" i="17"/>
  <c r="T17" i="17"/>
  <c r="X17" i="17" s="1"/>
  <c r="AA19" i="17"/>
  <c r="T19" i="17"/>
  <c r="AA15" i="17"/>
  <c r="T15" i="17"/>
  <c r="X15" i="17" s="1"/>
  <c r="J99" i="17"/>
  <c r="N99" i="17" s="1"/>
  <c r="X18" i="17"/>
  <c r="G48" i="17"/>
  <c r="M20" i="16"/>
  <c r="M18" i="16" s="1"/>
  <c r="C15" i="16" s="1"/>
  <c r="AA47" i="17"/>
  <c r="W47" i="17"/>
  <c r="K28" i="16"/>
  <c r="K31" i="16" s="1"/>
  <c r="Z10" i="17"/>
  <c r="W20" i="17"/>
  <c r="K10" i="17"/>
  <c r="O10" i="17" s="1"/>
  <c r="W14" i="17"/>
  <c r="W13" i="17"/>
  <c r="W15" i="17"/>
  <c r="W18" i="17"/>
  <c r="AA18" i="17"/>
  <c r="W16" i="17"/>
  <c r="AA16" i="17"/>
  <c r="W17" i="17"/>
  <c r="W21" i="17"/>
  <c r="W19" i="17"/>
  <c r="W10" i="17"/>
  <c r="AA10" i="17" s="1"/>
  <c r="S48" i="17"/>
  <c r="Z11" i="17"/>
  <c r="G136" i="17"/>
  <c r="G92" i="17"/>
  <c r="J100" i="17"/>
  <c r="K98" i="17"/>
  <c r="O98" i="17" s="1"/>
  <c r="J56" i="17"/>
  <c r="K54" i="17"/>
  <c r="O54" i="17" s="1"/>
  <c r="J11" i="17"/>
  <c r="N11" i="17" s="1"/>
  <c r="X19" i="17" l="1"/>
  <c r="X20" i="17" s="1"/>
  <c r="X21" i="17" s="1"/>
  <c r="X22" i="17" s="1"/>
  <c r="X23" i="17" s="1"/>
  <c r="X24" i="17" s="1"/>
  <c r="X25" i="17" s="1"/>
  <c r="X26" i="17" s="1"/>
  <c r="X27" i="17" s="1"/>
  <c r="X28" i="17" s="1"/>
  <c r="X29" i="17" s="1"/>
  <c r="X30" i="17" s="1"/>
  <c r="X31" i="17" s="1"/>
  <c r="X32" i="17" s="1"/>
  <c r="X33" i="17" s="1"/>
  <c r="X34" i="17" s="1"/>
  <c r="X35" i="17" s="1"/>
  <c r="X36" i="17" s="1"/>
  <c r="X37" i="17" s="1"/>
  <c r="X38" i="17" s="1"/>
  <c r="X39" i="17" s="1"/>
  <c r="X40" i="17" s="1"/>
  <c r="X41" i="17" s="1"/>
  <c r="X42" i="17" s="1"/>
  <c r="X43" i="17" s="1"/>
  <c r="X44" i="17" s="1"/>
  <c r="X45" i="17" s="1"/>
  <c r="X46" i="17" s="1"/>
  <c r="X47" i="17" s="1"/>
  <c r="K11" i="17"/>
  <c r="K12" i="17" s="1"/>
  <c r="O12" i="17" s="1"/>
  <c r="J12" i="17"/>
  <c r="N12" i="17" s="1"/>
  <c r="L25" i="16"/>
  <c r="T7" i="17"/>
  <c r="T48" i="17"/>
  <c r="W11" i="17"/>
  <c r="AA11" i="17" s="1"/>
  <c r="K99" i="17"/>
  <c r="K55" i="17"/>
  <c r="J13" i="17"/>
  <c r="J14" i="17" s="1"/>
  <c r="O11" i="17" l="1"/>
  <c r="AB13" i="17"/>
  <c r="K100" i="17"/>
  <c r="O99" i="17"/>
  <c r="K56" i="17"/>
  <c r="O55" i="17"/>
  <c r="AB10" i="17"/>
  <c r="M25" i="16"/>
  <c r="AB12" i="17"/>
  <c r="AB11" i="17"/>
  <c r="W12" i="17"/>
  <c r="AA12" i="17" s="1"/>
  <c r="J15" i="17"/>
  <c r="L28" i="16" l="1"/>
  <c r="L31" i="16" s="1"/>
  <c r="AB14" i="17"/>
  <c r="J16" i="17"/>
  <c r="M28" i="16" l="1"/>
  <c r="AB15" i="17"/>
  <c r="J17" i="17"/>
  <c r="M31" i="16" l="1"/>
  <c r="E16" i="16"/>
  <c r="AB16" i="17"/>
  <c r="J18" i="17"/>
  <c r="AB17" i="17" l="1"/>
  <c r="J19" i="17"/>
  <c r="AB18" i="17" l="1"/>
  <c r="J20" i="17"/>
  <c r="AB19" i="17" l="1"/>
  <c r="J21" i="17"/>
  <c r="AB20" i="17" l="1"/>
  <c r="J47" i="17"/>
  <c r="AB21" i="17" l="1"/>
  <c r="AB22" i="17" l="1"/>
  <c r="AB23" i="17" l="1"/>
  <c r="AB24" i="17" l="1"/>
  <c r="AB25" i="17" l="1"/>
  <c r="AB26" i="17" l="1"/>
  <c r="AB27" i="17" l="1"/>
  <c r="AB28" i="17" l="1"/>
  <c r="AB29" i="17" l="1"/>
  <c r="AB30" i="17" l="1"/>
  <c r="AB31" i="17" l="1"/>
  <c r="AB32" i="17" l="1"/>
  <c r="AB33" i="17" l="1"/>
  <c r="AB34" i="17" l="1"/>
  <c r="AB35" i="17" l="1"/>
  <c r="AB36" i="17" l="1"/>
  <c r="AB37" i="17" l="1"/>
  <c r="AB38" i="17" l="1"/>
  <c r="AB39" i="17" l="1"/>
  <c r="AB40" i="17" l="1"/>
  <c r="AB41" i="17" l="1"/>
  <c r="AB42" i="17" l="1"/>
  <c r="AB43" i="17" l="1"/>
  <c r="AB44" i="17" l="1"/>
  <c r="AB45" i="17" l="1"/>
  <c r="AB47" i="17" l="1"/>
  <c r="AB46" i="17"/>
</calcChain>
</file>

<file path=xl/sharedStrings.xml><?xml version="1.0" encoding="utf-8"?>
<sst xmlns="http://schemas.openxmlformats.org/spreadsheetml/2006/main" count="445" uniqueCount="264">
  <si>
    <t>工事コード</t>
    <rPh sb="0" eb="2">
      <t>コウジ</t>
    </rPh>
    <phoneticPr fontId="1"/>
  </si>
  <si>
    <t>支払条件</t>
    <rPh sb="0" eb="4">
      <t>シハライジョウケン</t>
    </rPh>
    <phoneticPr fontId="1"/>
  </si>
  <si>
    <t>取引先コード</t>
    <rPh sb="0" eb="3">
      <t>トリヒキサキ</t>
    </rPh>
    <phoneticPr fontId="1"/>
  </si>
  <si>
    <t>本体</t>
    <rPh sb="0" eb="2">
      <t>ホンタイ</t>
    </rPh>
    <phoneticPr fontId="1"/>
  </si>
  <si>
    <t>消費税</t>
    <rPh sb="0" eb="3">
      <t>ショウヒゼイ</t>
    </rPh>
    <phoneticPr fontId="1"/>
  </si>
  <si>
    <t>合計</t>
    <rPh sb="0" eb="2">
      <t>ゴウケイ</t>
    </rPh>
    <phoneticPr fontId="1"/>
  </si>
  <si>
    <t>株式会社　クリマテック　御中</t>
    <rPh sb="0" eb="4">
      <t>カブシキカイシャ</t>
    </rPh>
    <rPh sb="12" eb="14">
      <t>オンチュウ</t>
    </rPh>
    <phoneticPr fontId="1"/>
  </si>
  <si>
    <t>住所</t>
    <rPh sb="0" eb="2">
      <t>ジュウショ</t>
    </rPh>
    <phoneticPr fontId="1"/>
  </si>
  <si>
    <t>名称</t>
    <rPh sb="0" eb="2">
      <t>メイショウ</t>
    </rPh>
    <phoneticPr fontId="1"/>
  </si>
  <si>
    <t>労賃</t>
    <rPh sb="0" eb="2">
      <t>ロウチン</t>
    </rPh>
    <phoneticPr fontId="1"/>
  </si>
  <si>
    <t>一般</t>
    <rPh sb="0" eb="2">
      <t>イッパン</t>
    </rPh>
    <phoneticPr fontId="1"/>
  </si>
  <si>
    <t>材料</t>
    <rPh sb="0" eb="2">
      <t>ザイリョウ</t>
    </rPh>
    <phoneticPr fontId="1"/>
  </si>
  <si>
    <t>その他</t>
    <rPh sb="2" eb="3">
      <t>タ</t>
    </rPh>
    <phoneticPr fontId="1"/>
  </si>
  <si>
    <t>材料費</t>
  </si>
  <si>
    <t>建築工事費</t>
  </si>
  <si>
    <t>電気設備工事費</t>
  </si>
  <si>
    <t>衛生空調設備工事費</t>
  </si>
  <si>
    <t>雑設備工事費</t>
  </si>
  <si>
    <t>その他雑工事費</t>
  </si>
  <si>
    <t>外注人件費</t>
  </si>
  <si>
    <t>仮設工事費</t>
  </si>
  <si>
    <t>福利厚生費</t>
  </si>
  <si>
    <t>労務管理費</t>
  </si>
  <si>
    <t>諸会費</t>
  </si>
  <si>
    <t>情報処理関係費</t>
  </si>
  <si>
    <t>事務用品費</t>
  </si>
  <si>
    <t>旅費交通費</t>
  </si>
  <si>
    <t>通信費</t>
  </si>
  <si>
    <t>動力用水光熱費</t>
  </si>
  <si>
    <t>広告宣伝費</t>
  </si>
  <si>
    <t>交際費(社外飲食)</t>
  </si>
  <si>
    <t>交際費(社内飲食)</t>
  </si>
  <si>
    <t>交際費(贈答)</t>
  </si>
  <si>
    <t>交際費(ゴルフ)</t>
  </si>
  <si>
    <t>交際費(中元歳暮)</t>
  </si>
  <si>
    <t>交際費(慶弔費)</t>
  </si>
  <si>
    <t>交際費(会費)</t>
  </si>
  <si>
    <t>交際費(その他)</t>
  </si>
  <si>
    <t>寄付金</t>
  </si>
  <si>
    <t>地代家賃</t>
  </si>
  <si>
    <t>減価償却費</t>
  </si>
  <si>
    <t>租税公課</t>
  </si>
  <si>
    <t>保険料</t>
  </si>
  <si>
    <t>労災保険料</t>
  </si>
  <si>
    <t>業務支援費</t>
  </si>
  <si>
    <t>雑費</t>
  </si>
  <si>
    <t>教育訓練費</t>
  </si>
  <si>
    <t>会議費</t>
  </si>
  <si>
    <t>契約金額</t>
    <rPh sb="0" eb="2">
      <t>ケイヤク</t>
    </rPh>
    <rPh sb="2" eb="4">
      <t>キンガク</t>
    </rPh>
    <phoneticPr fontId="1"/>
  </si>
  <si>
    <t>交際費</t>
  </si>
  <si>
    <t>検査終了年月日</t>
    <rPh sb="0" eb="4">
      <t>ケンサシュウリョウ</t>
    </rPh>
    <rPh sb="4" eb="7">
      <t>ネンガッピ</t>
    </rPh>
    <phoneticPr fontId="1"/>
  </si>
  <si>
    <t>建設業許可</t>
    <rPh sb="0" eb="5">
      <t>ケンセツギョウキョカ</t>
    </rPh>
    <phoneticPr fontId="1"/>
  </si>
  <si>
    <t>提出日付</t>
    <rPh sb="0" eb="2">
      <t>テイシュツ</t>
    </rPh>
    <rPh sb="2" eb="4">
      <t>ヒヅケ</t>
    </rPh>
    <phoneticPr fontId="1"/>
  </si>
  <si>
    <t>工事下請負基本契約</t>
    <rPh sb="0" eb="9">
      <t>コウジシタウケオイキホンケイヤク</t>
    </rPh>
    <phoneticPr fontId="1"/>
  </si>
  <si>
    <t>←　下方の合計(消費税込)</t>
    <rPh sb="2" eb="4">
      <t>カホウ</t>
    </rPh>
    <rPh sb="5" eb="7">
      <t>ゴウケイ</t>
    </rPh>
    <rPh sb="8" eb="11">
      <t>ショウヒゼイ</t>
    </rPh>
    <rPh sb="11" eb="12">
      <t>コミ</t>
    </rPh>
    <phoneticPr fontId="1"/>
  </si>
  <si>
    <t>←　消費税10%の合計</t>
    <rPh sb="2" eb="5">
      <t>ショウヒゼイ</t>
    </rPh>
    <rPh sb="9" eb="11">
      <t>ゴウケイ</t>
    </rPh>
    <phoneticPr fontId="1"/>
  </si>
  <si>
    <t>←　消費税8%の合計</t>
    <rPh sb="2" eb="5">
      <t>ショウヒゼイ</t>
    </rPh>
    <rPh sb="8" eb="10">
      <t>ゴウケイ</t>
    </rPh>
    <phoneticPr fontId="1"/>
  </si>
  <si>
    <t>←　非課税の合計</t>
    <rPh sb="2" eb="5">
      <t>ヒカゼイ</t>
    </rPh>
    <rPh sb="6" eb="8">
      <t>ゴウケイ</t>
    </rPh>
    <phoneticPr fontId="1"/>
  </si>
  <si>
    <t>←　弊社JOBコード</t>
    <rPh sb="2" eb="4">
      <t>ヘイシャ</t>
    </rPh>
    <phoneticPr fontId="1"/>
  </si>
  <si>
    <t>←　弊社担当部署</t>
    <rPh sb="2" eb="4">
      <t>ヘイシャ</t>
    </rPh>
    <rPh sb="4" eb="8">
      <t>タントウブショ</t>
    </rPh>
    <phoneticPr fontId="1"/>
  </si>
  <si>
    <t>労務費のみ</t>
    <rPh sb="0" eb="3">
      <t>ロウムヒ</t>
    </rPh>
    <phoneticPr fontId="1"/>
  </si>
  <si>
    <t>材料+労務費</t>
    <rPh sb="0" eb="2">
      <t>ザイリョウ</t>
    </rPh>
    <rPh sb="3" eb="6">
      <t>ロウムヒ</t>
    </rPh>
    <phoneticPr fontId="1"/>
  </si>
  <si>
    <t>材料のみ</t>
    <rPh sb="0" eb="2">
      <t>ザイリョウ</t>
    </rPh>
    <phoneticPr fontId="1"/>
  </si>
  <si>
    <t>税率</t>
    <rPh sb="0" eb="2">
      <t>ゼイリツ</t>
    </rPh>
    <phoneticPr fontId="1"/>
  </si>
  <si>
    <t>←　今回の請求の基契約全体</t>
    <rPh sb="2" eb="4">
      <t>コンカイ</t>
    </rPh>
    <rPh sb="5" eb="7">
      <t>セイキュウ</t>
    </rPh>
    <rPh sb="8" eb="9">
      <t>モト</t>
    </rPh>
    <rPh sb="9" eb="11">
      <t>ケイヤク</t>
    </rPh>
    <rPh sb="11" eb="13">
      <t>ゼンタイ</t>
    </rPh>
    <phoneticPr fontId="1"/>
  </si>
  <si>
    <t>←　上記契約金額のうち、今回の請求金額を含めた請求済み金額合計</t>
    <rPh sb="2" eb="4">
      <t>ジョウキ</t>
    </rPh>
    <rPh sb="4" eb="8">
      <t>ケイヤクキンガク</t>
    </rPh>
    <rPh sb="12" eb="14">
      <t>コンカイ</t>
    </rPh>
    <rPh sb="15" eb="17">
      <t>セイキュウ</t>
    </rPh>
    <rPh sb="17" eb="19">
      <t>キンガク</t>
    </rPh>
    <rPh sb="20" eb="21">
      <t>フク</t>
    </rPh>
    <rPh sb="23" eb="25">
      <t>セイキュウ</t>
    </rPh>
    <rPh sb="25" eb="26">
      <t>ズ</t>
    </rPh>
    <rPh sb="27" eb="29">
      <t>キンガク</t>
    </rPh>
    <rPh sb="29" eb="31">
      <t>ゴウケイ</t>
    </rPh>
    <phoneticPr fontId="1"/>
  </si>
  <si>
    <t>←　上記契約金額のうち、まだ請求書を提出していない金額の合計</t>
    <rPh sb="2" eb="4">
      <t>ジョウキ</t>
    </rPh>
    <rPh sb="4" eb="8">
      <t>ケイヤクキンガク</t>
    </rPh>
    <rPh sb="14" eb="17">
      <t>セイキュウショ</t>
    </rPh>
    <rPh sb="18" eb="20">
      <t>テイシュツ</t>
    </rPh>
    <rPh sb="25" eb="27">
      <t>キンガク</t>
    </rPh>
    <rPh sb="28" eb="30">
      <t>ゴウケイ</t>
    </rPh>
    <phoneticPr fontId="1"/>
  </si>
  <si>
    <t>債務引受型決済サービスの手続きが必要です</t>
    <rPh sb="0" eb="5">
      <t>サイムヒキウケガタ</t>
    </rPh>
    <rPh sb="5" eb="7">
      <t>ケッサイ</t>
    </rPh>
    <rPh sb="12" eb="14">
      <t>テツヅ</t>
    </rPh>
    <rPh sb="16" eb="18">
      <t>ヒツヨウ</t>
    </rPh>
    <phoneticPr fontId="1"/>
  </si>
  <si>
    <t>請　求　書</t>
    <rPh sb="0" eb="1">
      <t>ショウ</t>
    </rPh>
    <rPh sb="2" eb="3">
      <t>モトム</t>
    </rPh>
    <rPh sb="4" eb="5">
      <t>ショ</t>
    </rPh>
    <phoneticPr fontId="1"/>
  </si>
  <si>
    <t>見　積　書</t>
    <rPh sb="0" eb="1">
      <t>ミ</t>
    </rPh>
    <rPh sb="2" eb="3">
      <t>セキ</t>
    </rPh>
    <rPh sb="4" eb="5">
      <t>ショ</t>
    </rPh>
    <phoneticPr fontId="1"/>
  </si>
  <si>
    <t>③</t>
  </si>
  <si>
    <t>①</t>
  </si>
  <si>
    <t>②</t>
  </si>
  <si>
    <t>←　貴社の情報</t>
    <rPh sb="2" eb="4">
      <t>キシャ</t>
    </rPh>
    <rPh sb="5" eb="7">
      <t>ジョウホウ</t>
    </rPh>
    <phoneticPr fontId="1"/>
  </si>
  <si>
    <t>契約金額</t>
    <rPh sb="0" eb="4">
      <t>ケイヤクキンガク</t>
    </rPh>
    <phoneticPr fontId="1"/>
  </si>
  <si>
    <t>請求合計</t>
    <rPh sb="0" eb="4">
      <t>セイキュウゴウケイ</t>
    </rPh>
    <phoneticPr fontId="1"/>
  </si>
  <si>
    <t>請求残額</t>
    <rPh sb="0" eb="4">
      <t>セイキュウザンガク</t>
    </rPh>
    <phoneticPr fontId="1"/>
  </si>
  <si>
    <t>総合計</t>
    <rPh sb="0" eb="3">
      <t>ソウゴウケイ</t>
    </rPh>
    <phoneticPr fontId="1"/>
  </si>
  <si>
    <t>教育訓練費</t>
    <rPh sb="0" eb="1">
      <t>キョウ</t>
    </rPh>
    <rPh sb="1" eb="2">
      <t>イク</t>
    </rPh>
    <rPh sb="2" eb="3">
      <t>サトシ</t>
    </rPh>
    <rPh sb="3" eb="4">
      <t>ネリ</t>
    </rPh>
    <rPh sb="4" eb="5">
      <t>ヒ</t>
    </rPh>
    <phoneticPr fontId="8"/>
  </si>
  <si>
    <t>V383560000</t>
    <phoneticPr fontId="1"/>
  </si>
  <si>
    <t>V383561000</t>
    <phoneticPr fontId="1"/>
  </si>
  <si>
    <t>福利施設費</t>
    <rPh sb="0" eb="5">
      <t>フクリシセツヒ</t>
    </rPh>
    <phoneticPr fontId="1"/>
  </si>
  <si>
    <t>V383570000</t>
    <phoneticPr fontId="1"/>
  </si>
  <si>
    <t>諸会費</t>
    <rPh sb="0" eb="3">
      <t>ショカイヒ</t>
    </rPh>
    <phoneticPr fontId="1"/>
  </si>
  <si>
    <t>V383571000</t>
    <phoneticPr fontId="1"/>
  </si>
  <si>
    <t>V383580000</t>
  </si>
  <si>
    <t>V383590140</t>
  </si>
  <si>
    <t>V383590141</t>
  </si>
  <si>
    <t>事務用品費事務用消耗品</t>
    <rPh sb="5" eb="8">
      <t>ジムヨウ</t>
    </rPh>
    <rPh sb="8" eb="11">
      <t>ショウモウヒン</t>
    </rPh>
    <phoneticPr fontId="1"/>
  </si>
  <si>
    <t>事務用品費リース料</t>
    <rPh sb="8" eb="9">
      <t>リョウ</t>
    </rPh>
    <phoneticPr fontId="1"/>
  </si>
  <si>
    <t>事務用品費　事務用消耗品</t>
    <rPh sb="6" eb="9">
      <t>ジムヨウ</t>
    </rPh>
    <rPh sb="9" eb="12">
      <t>ショウモウヒン</t>
    </rPh>
    <phoneticPr fontId="1"/>
  </si>
  <si>
    <t>事務用品費　リース料</t>
    <rPh sb="9" eb="10">
      <t>リョウ</t>
    </rPh>
    <phoneticPr fontId="1"/>
  </si>
  <si>
    <t>交際費(消費税)</t>
    <rPh sb="4" eb="7">
      <t>ショウヒゼイ</t>
    </rPh>
    <phoneticPr fontId="1"/>
  </si>
  <si>
    <t>調査研究費</t>
    <rPh sb="0" eb="5">
      <t>チョウサケンキュウヒ</t>
    </rPh>
    <phoneticPr fontId="1"/>
  </si>
  <si>
    <t>会議費</t>
    <rPh sb="0" eb="3">
      <t>カイギヒ</t>
    </rPh>
    <phoneticPr fontId="1"/>
  </si>
  <si>
    <t>12400 82410</t>
    <phoneticPr fontId="1"/>
  </si>
  <si>
    <t>12400 82200</t>
    <phoneticPr fontId="1"/>
  </si>
  <si>
    <t>12400 82420</t>
    <phoneticPr fontId="1"/>
  </si>
  <si>
    <t>12400 82430</t>
    <phoneticPr fontId="1"/>
  </si>
  <si>
    <t>12400 82440</t>
    <phoneticPr fontId="1"/>
  </si>
  <si>
    <t>12400 82450</t>
    <phoneticPr fontId="1"/>
  </si>
  <si>
    <t>12400 82460</t>
    <phoneticPr fontId="1"/>
  </si>
  <si>
    <t>12400 82470</t>
    <phoneticPr fontId="1"/>
  </si>
  <si>
    <t>12400 82560</t>
  </si>
  <si>
    <t>12400 82570</t>
  </si>
  <si>
    <t>12400 82571</t>
  </si>
  <si>
    <t>12400 82580</t>
  </si>
  <si>
    <t>12400 82590</t>
  </si>
  <si>
    <t>12400 82600</t>
  </si>
  <si>
    <t>12400 82610</t>
  </si>
  <si>
    <t>12400 82620</t>
  </si>
  <si>
    <t>12400 82630</t>
  </si>
  <si>
    <t>12400 82641</t>
  </si>
  <si>
    <t>12400 82642</t>
  </si>
  <si>
    <t>12400 82643</t>
  </si>
  <si>
    <t>12400 82644</t>
  </si>
  <si>
    <t>12400 82645</t>
  </si>
  <si>
    <t>12400 82646</t>
  </si>
  <si>
    <t>12400 82647</t>
  </si>
  <si>
    <t>12400 82648</t>
  </si>
  <si>
    <t>12400 82650</t>
  </si>
  <si>
    <t>12400 82660</t>
  </si>
  <si>
    <t>12400 82670</t>
  </si>
  <si>
    <t>12400 82740</t>
  </si>
  <si>
    <t>12400 82750</t>
  </si>
  <si>
    <t>12400 82760</t>
  </si>
  <si>
    <t>12400 82770</t>
  </si>
  <si>
    <t>12400 82780</t>
  </si>
  <si>
    <t>12400 82782</t>
  </si>
  <si>
    <t>12400 82783</t>
  </si>
  <si>
    <t>V383600142</t>
  </si>
  <si>
    <t>V383600143</t>
  </si>
  <si>
    <t>V383610119</t>
  </si>
  <si>
    <t>83590 140</t>
    <phoneticPr fontId="1"/>
  </si>
  <si>
    <t>83590 141</t>
    <phoneticPr fontId="1"/>
  </si>
  <si>
    <t>83600 142</t>
    <phoneticPr fontId="1"/>
  </si>
  <si>
    <t>83600 143</t>
    <phoneticPr fontId="1"/>
  </si>
  <si>
    <t>83600 144</t>
    <phoneticPr fontId="1"/>
  </si>
  <si>
    <t>83610 119</t>
    <phoneticPr fontId="1"/>
  </si>
  <si>
    <t>83610 144</t>
    <phoneticPr fontId="1"/>
  </si>
  <si>
    <t>83610 145</t>
    <phoneticPr fontId="1"/>
  </si>
  <si>
    <t>旅費交通費　一般交通費</t>
    <rPh sb="6" eb="11">
      <t>イッパンコウツウヒ</t>
    </rPh>
    <phoneticPr fontId="1"/>
  </si>
  <si>
    <t>旅費交通費　通勤定期代</t>
    <rPh sb="6" eb="10">
      <t>ツウキンテイキ</t>
    </rPh>
    <rPh sb="10" eb="11">
      <t>ダイ</t>
    </rPh>
    <phoneticPr fontId="1"/>
  </si>
  <si>
    <t>旅費交通費　その他</t>
    <rPh sb="8" eb="9">
      <t>タ</t>
    </rPh>
    <phoneticPr fontId="1"/>
  </si>
  <si>
    <t>通信費　その他</t>
    <rPh sb="6" eb="7">
      <t>タ</t>
    </rPh>
    <phoneticPr fontId="1"/>
  </si>
  <si>
    <t>通信費　電信電話料</t>
    <rPh sb="4" eb="9">
      <t>デンシンデンワリョウ</t>
    </rPh>
    <phoneticPr fontId="1"/>
  </si>
  <si>
    <t>通信費　郵便料</t>
    <rPh sb="4" eb="7">
      <t>ユウビンリョウ</t>
    </rPh>
    <phoneticPr fontId="1"/>
  </si>
  <si>
    <t>V383610144</t>
  </si>
  <si>
    <t>V383610119</t>
    <phoneticPr fontId="1"/>
  </si>
  <si>
    <t>V383610145</t>
    <phoneticPr fontId="1"/>
  </si>
  <si>
    <t>V383620000</t>
  </si>
  <si>
    <t>V383630000</t>
  </si>
  <si>
    <t>V383640641</t>
  </si>
  <si>
    <t>V383640642</t>
    <phoneticPr fontId="1"/>
  </si>
  <si>
    <t>V383640643</t>
    <phoneticPr fontId="1"/>
  </si>
  <si>
    <t>V383640644</t>
    <phoneticPr fontId="1"/>
  </si>
  <si>
    <t>V383640645</t>
    <phoneticPr fontId="1"/>
  </si>
  <si>
    <t>V383640646</t>
    <phoneticPr fontId="1"/>
  </si>
  <si>
    <t>V383640647</t>
    <phoneticPr fontId="1"/>
  </si>
  <si>
    <t>V383640648</t>
    <phoneticPr fontId="1"/>
  </si>
  <si>
    <t>83640 641</t>
    <phoneticPr fontId="1"/>
  </si>
  <si>
    <t>83640 643</t>
  </si>
  <si>
    <t>83640 644</t>
  </si>
  <si>
    <t>83640 645</t>
  </si>
  <si>
    <t>83640 646</t>
  </si>
  <si>
    <t>83640 647</t>
  </si>
  <si>
    <t>83640 648</t>
  </si>
  <si>
    <t>83640 642</t>
    <phoneticPr fontId="1"/>
  </si>
  <si>
    <t>V383650000</t>
  </si>
  <si>
    <t>V383660000</t>
  </si>
  <si>
    <t>V383740119</t>
  </si>
  <si>
    <t>租税公課　その他</t>
    <rPh sb="7" eb="8">
      <t>タ</t>
    </rPh>
    <phoneticPr fontId="1"/>
  </si>
  <si>
    <t>租税公課　消費税</t>
    <rPh sb="5" eb="8">
      <t>ショウヒゼイ</t>
    </rPh>
    <phoneticPr fontId="1"/>
  </si>
  <si>
    <t>租税公課　収入印紙代</t>
    <rPh sb="5" eb="10">
      <t>シュウニュウインシダイ</t>
    </rPh>
    <phoneticPr fontId="1"/>
  </si>
  <si>
    <t>租税公課　預金利息(国税)</t>
    <rPh sb="5" eb="9">
      <t>ヨキンリソク</t>
    </rPh>
    <rPh sb="10" eb="12">
      <t>コクゼイ</t>
    </rPh>
    <phoneticPr fontId="1"/>
  </si>
  <si>
    <t>租税公課　預金利息(地方税)</t>
    <rPh sb="5" eb="9">
      <t>ヨキンリソク</t>
    </rPh>
    <rPh sb="10" eb="13">
      <t>チホウゼイ</t>
    </rPh>
    <phoneticPr fontId="1"/>
  </si>
  <si>
    <t>83740 119</t>
    <phoneticPr fontId="1"/>
  </si>
  <si>
    <t>83740 122</t>
    <phoneticPr fontId="1"/>
  </si>
  <si>
    <t>83740 149</t>
    <phoneticPr fontId="1"/>
  </si>
  <si>
    <t>83740 150</t>
    <phoneticPr fontId="1"/>
  </si>
  <si>
    <t>83740 151</t>
    <phoneticPr fontId="1"/>
  </si>
  <si>
    <t>V383740149</t>
    <phoneticPr fontId="1"/>
  </si>
  <si>
    <t>V383740122</t>
  </si>
  <si>
    <t>V383740150</t>
    <phoneticPr fontId="1"/>
  </si>
  <si>
    <t>V383740151</t>
    <phoneticPr fontId="1"/>
  </si>
  <si>
    <t>V383750000</t>
  </si>
  <si>
    <t>V383760000</t>
  </si>
  <si>
    <t>業務支援費　その他</t>
    <rPh sb="8" eb="9">
      <t>タ</t>
    </rPh>
    <phoneticPr fontId="1"/>
  </si>
  <si>
    <t>業務支援費　顧問料等</t>
    <rPh sb="6" eb="8">
      <t>コモン</t>
    </rPh>
    <rPh sb="8" eb="9">
      <t>リョウ</t>
    </rPh>
    <rPh sb="9" eb="10">
      <t>トウ</t>
    </rPh>
    <phoneticPr fontId="1"/>
  </si>
  <si>
    <t>業務支援費　業務外注費</t>
    <rPh sb="6" eb="8">
      <t>ギョウム</t>
    </rPh>
    <rPh sb="8" eb="10">
      <t>ガイチュウ</t>
    </rPh>
    <rPh sb="10" eb="11">
      <t>ヒ</t>
    </rPh>
    <phoneticPr fontId="1"/>
  </si>
  <si>
    <t>V383770152</t>
  </si>
  <si>
    <t>V383770153</t>
  </si>
  <si>
    <t>83770 119</t>
    <phoneticPr fontId="1"/>
  </si>
  <si>
    <t>83770 153</t>
    <phoneticPr fontId="1"/>
  </si>
  <si>
    <t>83770 152</t>
    <phoneticPr fontId="1"/>
  </si>
  <si>
    <t>営業経費</t>
    <rPh sb="0" eb="4">
      <t>エイギョウケイヒ</t>
    </rPh>
    <phoneticPr fontId="1"/>
  </si>
  <si>
    <t>V383780000</t>
  </si>
  <si>
    <t>V383781000</t>
  </si>
  <si>
    <t>V383782000</t>
    <phoneticPr fontId="1"/>
  </si>
  <si>
    <t>V383783000</t>
  </si>
  <si>
    <t>←　出来高の承認(確認)を受けた日</t>
    <rPh sb="2" eb="5">
      <t>デキダカ</t>
    </rPh>
    <rPh sb="6" eb="8">
      <t>ショウニン</t>
    </rPh>
    <rPh sb="9" eb="11">
      <t>カクニン</t>
    </rPh>
    <rPh sb="13" eb="14">
      <t>ウ</t>
    </rPh>
    <rPh sb="16" eb="17">
      <t>ヒ</t>
    </rPh>
    <phoneticPr fontId="1"/>
  </si>
  <si>
    <r>
      <t>←　</t>
    </r>
    <r>
      <rPr>
        <b/>
        <sz val="16"/>
        <color theme="0"/>
        <rFont val="Meiryo UI"/>
        <family val="3"/>
        <charset val="128"/>
      </rPr>
      <t>支払条件</t>
    </r>
    <rPh sb="2" eb="6">
      <t>シハライジョウケン</t>
    </rPh>
    <phoneticPr fontId="1"/>
  </si>
  <si>
    <t>適格請求書発行
事業者登録番号</t>
    <phoneticPr fontId="1"/>
  </si>
  <si>
    <t>今回請求</t>
    <rPh sb="0" eb="4">
      <t>コンカイセイキュウ</t>
    </rPh>
    <phoneticPr fontId="1"/>
  </si>
  <si>
    <t>←　提出いただく日付</t>
    <rPh sb="2" eb="4">
      <t>テイシュツ</t>
    </rPh>
    <rPh sb="8" eb="10">
      <t>ヒヅケ</t>
    </rPh>
    <phoneticPr fontId="1"/>
  </si>
  <si>
    <t>←　今回の見積を依頼された日</t>
    <rPh sb="2" eb="4">
      <t>コンカイ</t>
    </rPh>
    <rPh sb="5" eb="7">
      <t>ミツモリ</t>
    </rPh>
    <rPh sb="8" eb="10">
      <t>イライ</t>
    </rPh>
    <rPh sb="13" eb="14">
      <t>ヒ</t>
    </rPh>
    <phoneticPr fontId="1"/>
  </si>
  <si>
    <t>予定価格</t>
    <rPh sb="0" eb="2">
      <t>ヨテイ</t>
    </rPh>
    <rPh sb="2" eb="4">
      <t>カカク</t>
    </rPh>
    <phoneticPr fontId="1"/>
  </si>
  <si>
    <t>500万円未満</t>
    <rPh sb="3" eb="4">
      <t>マン</t>
    </rPh>
    <rPh sb="4" eb="5">
      <t>エン</t>
    </rPh>
    <rPh sb="5" eb="7">
      <t>ミマン</t>
    </rPh>
    <phoneticPr fontId="1"/>
  </si>
  <si>
    <t>①</t>
    <phoneticPr fontId="1"/>
  </si>
  <si>
    <t>②</t>
    <phoneticPr fontId="1"/>
  </si>
  <si>
    <t>③</t>
    <phoneticPr fontId="1"/>
  </si>
  <si>
    <t>※</t>
    <phoneticPr fontId="1"/>
  </si>
  <si>
    <t>②及び③の工事については、やむを得ない事情があるときは見積期間を5日いないに限り短縮することができる。</t>
    <rPh sb="1" eb="2">
      <t>オヨ</t>
    </rPh>
    <rPh sb="5" eb="7">
      <t>コウジ</t>
    </rPh>
    <rPh sb="16" eb="17">
      <t>エ</t>
    </rPh>
    <rPh sb="19" eb="21">
      <t>ジジョウ</t>
    </rPh>
    <rPh sb="27" eb="31">
      <t>ミツモリキカン</t>
    </rPh>
    <rPh sb="33" eb="34">
      <t>ニチ</t>
    </rPh>
    <rPh sb="38" eb="39">
      <t>カギ</t>
    </rPh>
    <rPh sb="40" eb="42">
      <t>タンシュク</t>
    </rPh>
    <phoneticPr fontId="1"/>
  </si>
  <si>
    <t>見積期間</t>
    <rPh sb="0" eb="4">
      <t>ミツモリキカン</t>
    </rPh>
    <phoneticPr fontId="1"/>
  </si>
  <si>
    <t>500万円～5,000万円未満</t>
    <rPh sb="3" eb="4">
      <t>マン</t>
    </rPh>
    <rPh sb="4" eb="5">
      <t>エン</t>
    </rPh>
    <rPh sb="11" eb="13">
      <t>マンエン</t>
    </rPh>
    <rPh sb="13" eb="15">
      <t>ミマン</t>
    </rPh>
    <phoneticPr fontId="1"/>
  </si>
  <si>
    <t>5,000万円以上</t>
    <rPh sb="5" eb="7">
      <t>マンエン</t>
    </rPh>
    <rPh sb="7" eb="9">
      <t>イジョウ</t>
    </rPh>
    <phoneticPr fontId="1"/>
  </si>
  <si>
    <t>支払条件のシートをご確認ください</t>
    <rPh sb="0" eb="4">
      <t>シハライジョウケン</t>
    </rPh>
    <rPh sb="10" eb="12">
      <t>カクニン</t>
    </rPh>
    <phoneticPr fontId="1"/>
  </si>
  <si>
    <t>中1日以上</t>
    <rPh sb="0" eb="1">
      <t>ナカ</t>
    </rPh>
    <rPh sb="2" eb="3">
      <t>ニチ</t>
    </rPh>
    <rPh sb="3" eb="5">
      <t>イジョウ</t>
    </rPh>
    <phoneticPr fontId="1"/>
  </si>
  <si>
    <t>中10日以上</t>
    <rPh sb="0" eb="1">
      <t>ナカ</t>
    </rPh>
    <rPh sb="3" eb="4">
      <t>ニチ</t>
    </rPh>
    <rPh sb="4" eb="6">
      <t>イジョウ</t>
    </rPh>
    <phoneticPr fontId="1"/>
  </si>
  <si>
    <t>中15日以上</t>
    <rPh sb="0" eb="1">
      <t>ナカ</t>
    </rPh>
    <rPh sb="3" eb="4">
      <t>ニチ</t>
    </rPh>
    <rPh sb="4" eb="6">
      <t>イジョウ</t>
    </rPh>
    <phoneticPr fontId="1"/>
  </si>
  <si>
    <t>提出日</t>
    <rPh sb="0" eb="2">
      <t>テイシュツ</t>
    </rPh>
    <rPh sb="2" eb="3">
      <t>ビ</t>
    </rPh>
    <phoneticPr fontId="1"/>
  </si>
  <si>
    <t>内訳に税率の違うものがない限り、原則この1行のみ</t>
    <rPh sb="0" eb="2">
      <t>ウチワケ</t>
    </rPh>
    <rPh sb="3" eb="5">
      <t>ゼイリツ</t>
    </rPh>
    <rPh sb="6" eb="7">
      <t>チガ</t>
    </rPh>
    <rPh sb="13" eb="14">
      <t>カギ</t>
    </rPh>
    <rPh sb="16" eb="18">
      <t>ゲンソク</t>
    </rPh>
    <rPh sb="21" eb="22">
      <t>ギョウ</t>
    </rPh>
    <phoneticPr fontId="1"/>
  </si>
  <si>
    <t>未払金</t>
    <rPh sb="0" eb="3">
      <t>ミハライキン</t>
    </rPh>
    <phoneticPr fontId="1"/>
  </si>
  <si>
    <t>工事未払金</t>
    <rPh sb="0" eb="5">
      <t>コウジミハライキン</t>
    </rPh>
    <phoneticPr fontId="1"/>
  </si>
  <si>
    <t>立替金</t>
    <rPh sb="0" eb="3">
      <t>タテカエキン</t>
    </rPh>
    <phoneticPr fontId="1"/>
  </si>
  <si>
    <t>システム開発費</t>
    <rPh sb="4" eb="7">
      <t>カイハツヒ</t>
    </rPh>
    <phoneticPr fontId="1"/>
  </si>
  <si>
    <t>什器備品</t>
    <rPh sb="0" eb="4">
      <t>ジュウキビヒン</t>
    </rPh>
    <phoneticPr fontId="1"/>
  </si>
  <si>
    <t>建物付属設備</t>
    <rPh sb="0" eb="6">
      <t>タテモノフゾクセツビ</t>
    </rPh>
    <phoneticPr fontId="1"/>
  </si>
  <si>
    <t>前払費用</t>
    <rPh sb="0" eb="4">
      <t>マエバライヒヨウ</t>
    </rPh>
    <phoneticPr fontId="1"/>
  </si>
  <si>
    <t>見積依頼日</t>
    <rPh sb="0" eb="2">
      <t>ミツモリ</t>
    </rPh>
    <rPh sb="2" eb="4">
      <t>イライ</t>
    </rPh>
    <rPh sb="4" eb="5">
      <t>ビ</t>
    </rPh>
    <phoneticPr fontId="1"/>
  </si>
  <si>
    <t>請求日</t>
    <rPh sb="0" eb="3">
      <t>セイキュウビ</t>
    </rPh>
    <phoneticPr fontId="1"/>
  </si>
  <si>
    <t>提　出　日　付</t>
    <rPh sb="0" eb="1">
      <t>テイ</t>
    </rPh>
    <rPh sb="2" eb="3">
      <t>デ</t>
    </rPh>
    <rPh sb="4" eb="5">
      <t>ヒ</t>
    </rPh>
    <rPh sb="6" eb="7">
      <t>ツキ</t>
    </rPh>
    <phoneticPr fontId="1"/>
  </si>
  <si>
    <t>(今回含む)</t>
    <phoneticPr fontId="1"/>
  </si>
  <si>
    <t>未請求金額</t>
    <rPh sb="0" eb="1">
      <t>ミ</t>
    </rPh>
    <rPh sb="1" eb="3">
      <t>セイキュウ</t>
    </rPh>
    <rPh sb="3" eb="5">
      <t>キンガク</t>
    </rPh>
    <phoneticPr fontId="1"/>
  </si>
  <si>
    <t>(契約済請求残額)</t>
    <phoneticPr fontId="1"/>
  </si>
  <si>
    <t>請  求  済</t>
    <rPh sb="0" eb="1">
      <t>ショウ</t>
    </rPh>
    <rPh sb="3" eb="4">
      <t>モトム</t>
    </rPh>
    <rPh sb="6" eb="7">
      <t>スミ</t>
    </rPh>
    <phoneticPr fontId="1"/>
  </si>
  <si>
    <t>～</t>
    <phoneticPr fontId="1"/>
  </si>
  <si>
    <t>工期</t>
    <rPh sb="0" eb="2">
      <t>コウキ</t>
    </rPh>
    <phoneticPr fontId="1"/>
  </si>
  <si>
    <t>見積条件</t>
    <rPh sb="0" eb="4">
      <t>ミツモリジョウケン</t>
    </rPh>
    <phoneticPr fontId="1"/>
  </si>
  <si>
    <t>発注№</t>
    <rPh sb="0" eb="2">
      <t>ハッチュウ</t>
    </rPh>
    <phoneticPr fontId="1"/>
  </si>
  <si>
    <t>工具器具</t>
    <rPh sb="0" eb="4">
      <t>コウグキグ</t>
    </rPh>
    <phoneticPr fontId="1"/>
  </si>
  <si>
    <t>雑損失</t>
    <rPh sb="0" eb="1">
      <t>ザツ</t>
    </rPh>
    <rPh sb="1" eb="3">
      <t>ソンシツ</t>
    </rPh>
    <phoneticPr fontId="1"/>
  </si>
  <si>
    <t>部署</t>
    <rPh sb="0" eb="2">
      <t>ブショ</t>
    </rPh>
    <phoneticPr fontId="1"/>
  </si>
  <si>
    <t>科目細目</t>
    <rPh sb="0" eb="4">
      <t>カモクサイモク</t>
    </rPh>
    <phoneticPr fontId="1"/>
  </si>
  <si>
    <t>工種</t>
    <rPh sb="0" eb="2">
      <t>コウシュ</t>
    </rPh>
    <phoneticPr fontId="1"/>
  </si>
  <si>
    <t>請求№</t>
    <rPh sb="0" eb="2">
      <t>セイキュウ</t>
    </rPh>
    <phoneticPr fontId="1"/>
  </si>
  <si>
    <t>工程1</t>
    <rPh sb="0" eb="2">
      <t>コウテイ</t>
    </rPh>
    <phoneticPr fontId="1"/>
  </si>
  <si>
    <t>工程2</t>
    <rPh sb="0" eb="2">
      <t>コウテイ</t>
    </rPh>
    <phoneticPr fontId="1"/>
  </si>
  <si>
    <t>工程3</t>
    <rPh sb="0" eb="2">
      <t>コウテイ</t>
    </rPh>
    <phoneticPr fontId="1"/>
  </si>
  <si>
    <r>
      <t>見積書　①～⑥を</t>
    </r>
    <r>
      <rPr>
        <b/>
        <sz val="18"/>
        <color rgb="FFFF0000"/>
        <rFont val="Meiryo UI"/>
        <family val="3"/>
        <charset val="128"/>
      </rPr>
      <t>入力～印刷</t>
    </r>
    <rPh sb="0" eb="3">
      <t>ミツモリショ</t>
    </rPh>
    <rPh sb="8" eb="10">
      <t>ニュウリョク</t>
    </rPh>
    <rPh sb="11" eb="13">
      <t>インサツ</t>
    </rPh>
    <phoneticPr fontId="1"/>
  </si>
  <si>
    <r>
      <t>請求書　⑦⑧⑨を</t>
    </r>
    <r>
      <rPr>
        <b/>
        <sz val="18"/>
        <color rgb="FF0000FF"/>
        <rFont val="Meiryo UI"/>
        <family val="3"/>
        <charset val="128"/>
      </rPr>
      <t>入力</t>
    </r>
    <rPh sb="0" eb="2">
      <t>セイキュウ</t>
    </rPh>
    <rPh sb="2" eb="3">
      <t>ショ</t>
    </rPh>
    <rPh sb="8" eb="10">
      <t>ニュウリョク</t>
    </rPh>
    <phoneticPr fontId="1"/>
  </si>
  <si>
    <r>
      <t>右の入力後、請求書　</t>
    </r>
    <r>
      <rPr>
        <b/>
        <sz val="18"/>
        <color rgb="FF0000FF"/>
        <rFont val="Meiryo UI"/>
        <family val="3"/>
        <charset val="128"/>
      </rPr>
      <t>印刷</t>
    </r>
    <rPh sb="0" eb="1">
      <t>ミギ</t>
    </rPh>
    <rPh sb="2" eb="5">
      <t>ニュウリョクゴ</t>
    </rPh>
    <rPh sb="6" eb="8">
      <t>セイキュウ</t>
    </rPh>
    <rPh sb="8" eb="9">
      <t>ショ</t>
    </rPh>
    <rPh sb="10" eb="12">
      <t>インサツ</t>
    </rPh>
    <phoneticPr fontId="1"/>
  </si>
  <si>
    <t>セルが赤い部分を入力してください</t>
    <rPh sb="3" eb="4">
      <t>アカ</t>
    </rPh>
    <rPh sb="5" eb="7">
      <t>ブブン</t>
    </rPh>
    <rPh sb="8" eb="10">
      <t>ニュウリョク</t>
    </rPh>
    <phoneticPr fontId="1"/>
  </si>
  <si>
    <t>V383800000</t>
  </si>
  <si>
    <t>V383800100</t>
  </si>
  <si>
    <t>V383800200</t>
  </si>
  <si>
    <t>V383800300</t>
  </si>
  <si>
    <t>V383800400</t>
  </si>
  <si>
    <t>V383800500</t>
  </si>
  <si>
    <t>V383800600</t>
  </si>
  <si>
    <t>V383800700</t>
  </si>
  <si>
    <t>V383800800</t>
  </si>
  <si>
    <t>改訂</t>
    <rPh sb="0" eb="2">
      <t>カイテイ</t>
    </rPh>
    <phoneticPr fontId="1"/>
  </si>
  <si>
    <t>工種コード</t>
    <rPh sb="0" eb="2">
      <t>コウシュ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</si>
</sst>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yyyy&quot;年&quot;m&quot;月&quot;d&quot;日&quot;;@"/>
    <numFmt numFmtId="177" formatCode="0000000"/>
    <numFmt numFmtId="178" formatCode="&quot;請&quot;&quot;求&quot;&quot;書&quot;&quot;金&quot;&quot;額&quot;\ \ \ &quot;¥&quot;\ #,##0\-;[Red]&quot;¥&quot;\ \▲#,##0\-"/>
    <numFmt numFmtId="179" formatCode="&quot;請&quot;&quot;求&quot;&quot;回&quot;&quot;数&quot;\ &quot;第&quot;0&quot;回&quot;&quot;目&quot;"/>
    <numFmt numFmtId="180" formatCode="&quot;請&quot;&quot;求&quot;&quot;金&quot;&quot;額&quot;\ \ \ &quot;¥&quot;\ #,##0\-;[Red]&quot;¥&quot;\ \▲#,##0\-"/>
    <numFmt numFmtId="181" formatCode="&quot;第&quot;\ 0\ &quot;回&quot;&quot;目&quot;"/>
    <numFmt numFmtId="182" formatCode="&quot;第&quot;\ 0\ &quot;回&quot;"/>
    <numFmt numFmtId="183" formatCode="#,##0;[Red]\▲#,##0"/>
    <numFmt numFmtId="184" formatCode="yyyy/m/d;@"/>
    <numFmt numFmtId="185" formatCode="&quot;見&quot;&quot;積&quot;\(&quot;決&quot;&quot;定&quot;\)&quot;金&quot;&quot;額&quot;\ \ \ &quot;¥&quot;\ #,##0\-;[Red]&quot;¥&quot;\ \▲#,##0\-"/>
  </numFmts>
  <fonts count="39" x14ac:knownFonts="1">
    <font>
      <sz val="11"/>
      <color theme="1"/>
      <name val="游ゴシック"/>
      <family val="2"/>
      <charset val="128"/>
      <scheme val="minor"/>
    </font>
    <font>
      <sz val="6"/>
      <name val="游ゴシック"/>
      <family val="2"/>
      <charset val="128"/>
      <scheme val="minor"/>
    </font>
    <font>
      <sz val="12"/>
      <color theme="1"/>
      <name val="Meiryo UI"/>
      <family val="3"/>
      <charset val="128"/>
    </font>
    <font>
      <b/>
      <sz val="12"/>
      <color theme="1"/>
      <name val="Meiryo UI"/>
      <family val="3"/>
      <charset val="128"/>
    </font>
    <font>
      <b/>
      <sz val="16"/>
      <color theme="1"/>
      <name val="Meiryo UI"/>
      <family val="3"/>
      <charset val="128"/>
    </font>
    <font>
      <sz val="11"/>
      <color theme="1"/>
      <name val="游ゴシック"/>
      <family val="2"/>
      <charset val="128"/>
      <scheme val="minor"/>
    </font>
    <font>
      <sz val="11"/>
      <color theme="1"/>
      <name val="Meiryo UI"/>
      <family val="3"/>
      <charset val="128"/>
    </font>
    <font>
      <sz val="11"/>
      <name val="ＭＳ Ｐゴシック"/>
      <family val="3"/>
      <charset val="128"/>
    </font>
    <font>
      <sz val="12"/>
      <color indexed="81"/>
      <name val="Meiryo UI"/>
      <family val="3"/>
      <charset val="128"/>
    </font>
    <font>
      <b/>
      <sz val="11"/>
      <color theme="1"/>
      <name val="Meiryo UI"/>
      <family val="3"/>
      <charset val="128"/>
    </font>
    <font>
      <sz val="14"/>
      <color theme="1"/>
      <name val="Meiryo UI"/>
      <family val="3"/>
      <charset val="128"/>
    </font>
    <font>
      <sz val="9"/>
      <color theme="1"/>
      <name val="Meiryo UI"/>
      <family val="3"/>
      <charset val="128"/>
    </font>
    <font>
      <sz val="20"/>
      <color theme="1"/>
      <name val="Meiryo UI"/>
      <family val="3"/>
      <charset val="128"/>
    </font>
    <font>
      <b/>
      <u/>
      <sz val="20"/>
      <color theme="1"/>
      <name val="Meiryo UI"/>
      <family val="3"/>
      <charset val="128"/>
    </font>
    <font>
      <b/>
      <sz val="20"/>
      <color theme="1"/>
      <name val="Meiryo UI"/>
      <family val="3"/>
      <charset val="128"/>
    </font>
    <font>
      <b/>
      <sz val="14"/>
      <color theme="1"/>
      <name val="Meiryo UI"/>
      <family val="3"/>
      <charset val="128"/>
    </font>
    <font>
      <sz val="10"/>
      <color theme="1"/>
      <name val="Meiryo UI"/>
      <family val="3"/>
      <charset val="128"/>
    </font>
    <font>
      <b/>
      <sz val="11"/>
      <color theme="0"/>
      <name val="Meiryo UI"/>
      <family val="3"/>
      <charset val="128"/>
    </font>
    <font>
      <sz val="11"/>
      <color rgb="FFFF0000"/>
      <name val="Meiryo UI"/>
      <family val="3"/>
      <charset val="128"/>
    </font>
    <font>
      <b/>
      <sz val="11"/>
      <color rgb="FFFF0000"/>
      <name val="Meiryo UI"/>
      <family val="3"/>
      <charset val="128"/>
    </font>
    <font>
      <b/>
      <sz val="14"/>
      <color rgb="FFFF0000"/>
      <name val="Meiryo UI"/>
      <family val="3"/>
      <charset val="128"/>
    </font>
    <font>
      <sz val="9"/>
      <color rgb="FFFF0000"/>
      <name val="Meiryo UI"/>
      <family val="3"/>
      <charset val="128"/>
    </font>
    <font>
      <sz val="9"/>
      <color rgb="FF0000FF"/>
      <name val="Meiryo UI"/>
      <family val="3"/>
      <charset val="128"/>
    </font>
    <font>
      <b/>
      <sz val="12"/>
      <color theme="0"/>
      <name val="Meiryo UI"/>
      <family val="3"/>
      <charset val="128"/>
    </font>
    <font>
      <b/>
      <sz val="16"/>
      <color rgb="FF0000FF"/>
      <name val="Meiryo UI"/>
      <family val="3"/>
      <charset val="128"/>
    </font>
    <font>
      <b/>
      <sz val="16"/>
      <color theme="0"/>
      <name val="Meiryo UI"/>
      <family val="3"/>
      <charset val="128"/>
    </font>
    <font>
      <b/>
      <sz val="18"/>
      <color theme="1"/>
      <name val="Meiryo UI"/>
      <family val="3"/>
      <charset val="128"/>
    </font>
    <font>
      <b/>
      <sz val="18"/>
      <color rgb="FFFF0000"/>
      <name val="Meiryo UI"/>
      <family val="3"/>
      <charset val="128"/>
    </font>
    <font>
      <sz val="11"/>
      <color theme="0"/>
      <name val="Meiryo UI"/>
      <family val="3"/>
      <charset val="128"/>
    </font>
    <font>
      <b/>
      <sz val="14"/>
      <color theme="0"/>
      <name val="Meiryo UI"/>
      <family val="3"/>
      <charset val="128"/>
    </font>
    <font>
      <b/>
      <sz val="22"/>
      <color theme="1"/>
      <name val="Meiryo UI"/>
      <family val="3"/>
      <charset val="128"/>
    </font>
    <font>
      <sz val="16"/>
      <color theme="1"/>
      <name val="Meiryo UI"/>
      <family val="3"/>
      <charset val="128"/>
    </font>
    <font>
      <sz val="12"/>
      <color theme="0"/>
      <name val="Meiryo UI"/>
      <family val="3"/>
      <charset val="128"/>
    </font>
    <font>
      <sz val="8"/>
      <color theme="1"/>
      <name val="Meiryo UI"/>
      <family val="3"/>
      <charset val="128"/>
    </font>
    <font>
      <b/>
      <sz val="26"/>
      <color theme="1"/>
      <name val="Meiryo UI"/>
      <family val="3"/>
      <charset val="128"/>
    </font>
    <font>
      <b/>
      <sz val="16"/>
      <color rgb="FFFF0000"/>
      <name val="Meiryo UI"/>
      <family val="3"/>
      <charset val="128"/>
    </font>
    <font>
      <sz val="11"/>
      <color rgb="FFFFFF00"/>
      <name val="Meiryo UI"/>
      <family val="3"/>
      <charset val="128"/>
    </font>
    <font>
      <b/>
      <sz val="18"/>
      <color rgb="FF0000FF"/>
      <name val="Meiryo UI"/>
      <family val="3"/>
      <charset val="128"/>
    </font>
    <font>
      <sz val="22"/>
      <color theme="5" tint="-0.499984740745262"/>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s>
  <borders count="9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indexed="64"/>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auto="1"/>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hair">
        <color theme="0"/>
      </left>
      <right style="hair">
        <color theme="0"/>
      </right>
      <top style="hair">
        <color theme="0"/>
      </top>
      <bottom style="hair">
        <color theme="0"/>
      </bottom>
      <diagonal/>
    </border>
    <border>
      <left/>
      <right/>
      <top style="thin">
        <color auto="1"/>
      </top>
      <bottom style="hair">
        <color auto="1"/>
      </bottom>
      <diagonal/>
    </border>
    <border>
      <left style="thin">
        <color indexed="64"/>
      </left>
      <right style="hair">
        <color indexed="64"/>
      </right>
      <top style="double">
        <color auto="1"/>
      </top>
      <bottom style="hair">
        <color auto="1"/>
      </bottom>
      <diagonal/>
    </border>
    <border>
      <left style="hair">
        <color indexed="64"/>
      </left>
      <right style="double">
        <color auto="1"/>
      </right>
      <top style="double">
        <color auto="1"/>
      </top>
      <bottom style="hair">
        <color auto="1"/>
      </bottom>
      <diagonal/>
    </border>
    <border>
      <left style="hair">
        <color indexed="64"/>
      </left>
      <right style="double">
        <color auto="1"/>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double">
        <color auto="1"/>
      </right>
      <top style="hair">
        <color indexed="64"/>
      </top>
      <bottom/>
      <diagonal/>
    </border>
    <border>
      <left style="thin">
        <color indexed="64"/>
      </left>
      <right style="hair">
        <color indexed="64"/>
      </right>
      <top/>
      <bottom style="thin">
        <color auto="1"/>
      </bottom>
      <diagonal/>
    </border>
    <border>
      <left style="hair">
        <color indexed="64"/>
      </left>
      <right style="double">
        <color auto="1"/>
      </right>
      <top/>
      <bottom style="thin">
        <color auto="1"/>
      </bottom>
      <diagonal/>
    </border>
    <border>
      <left style="hair">
        <color indexed="64"/>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indexed="64"/>
      </right>
      <top style="double">
        <color auto="1"/>
      </top>
      <bottom style="hair">
        <color auto="1"/>
      </bottom>
      <diagonal/>
    </border>
    <border>
      <left style="double">
        <color auto="1"/>
      </left>
      <right style="thin">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indexed="64"/>
      </right>
      <top style="hair">
        <color indexed="64"/>
      </top>
      <bottom style="thin">
        <color auto="1"/>
      </bottom>
      <diagonal/>
    </border>
    <border>
      <left style="hair">
        <color indexed="64"/>
      </left>
      <right style="double">
        <color auto="1"/>
      </right>
      <top style="hair">
        <color indexed="64"/>
      </top>
      <bottom style="thin">
        <color auto="1"/>
      </bottom>
      <diagonal/>
    </border>
    <border>
      <left style="double">
        <color auto="1"/>
      </left>
      <right style="thin">
        <color auto="1"/>
      </right>
      <top style="hair">
        <color auto="1"/>
      </top>
      <bottom style="thin">
        <color auto="1"/>
      </bottom>
      <diagonal/>
    </border>
    <border>
      <left style="hair">
        <color indexed="64"/>
      </left>
      <right style="double">
        <color auto="1"/>
      </right>
      <top style="thin">
        <color indexed="64"/>
      </top>
      <bottom style="hair">
        <color auto="1"/>
      </bottom>
      <diagonal/>
    </border>
    <border>
      <left style="double">
        <color auto="1"/>
      </left>
      <right style="thin">
        <color indexed="64"/>
      </right>
      <top style="thin">
        <color indexed="64"/>
      </top>
      <bottom style="hair">
        <color auto="1"/>
      </bottom>
      <diagonal/>
    </border>
    <border>
      <left style="double">
        <color auto="1"/>
      </left>
      <right style="thin">
        <color auto="1"/>
      </right>
      <top style="hair">
        <color auto="1"/>
      </top>
      <bottom/>
      <diagonal/>
    </border>
    <border>
      <left/>
      <right style="hair">
        <color auto="1"/>
      </right>
      <top style="double">
        <color indexed="64"/>
      </top>
      <bottom style="thin">
        <color auto="1"/>
      </bottom>
      <diagonal/>
    </border>
    <border>
      <left style="hair">
        <color auto="1"/>
      </left>
      <right/>
      <top style="double">
        <color indexed="64"/>
      </top>
      <bottom style="thin">
        <color auto="1"/>
      </bottom>
      <diagonal/>
    </border>
    <border>
      <left style="double">
        <color auto="1"/>
      </left>
      <right style="thin">
        <color auto="1"/>
      </right>
      <top style="double">
        <color indexed="64"/>
      </top>
      <bottom style="thin">
        <color auto="1"/>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indexed="64"/>
      </left>
      <right style="double">
        <color auto="1"/>
      </right>
      <top style="medium">
        <color indexed="64"/>
      </top>
      <bottom style="thin">
        <color auto="1"/>
      </bottom>
      <diagonal/>
    </border>
    <border>
      <left style="double">
        <color auto="1"/>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double">
        <color auto="1"/>
      </right>
      <top/>
      <bottom style="medium">
        <color indexed="64"/>
      </bottom>
      <diagonal/>
    </border>
    <border>
      <left style="double">
        <color auto="1"/>
      </left>
      <right style="medium">
        <color indexed="64"/>
      </right>
      <top/>
      <bottom style="medium">
        <color indexed="64"/>
      </bottom>
      <diagonal/>
    </border>
    <border>
      <left style="double">
        <color auto="1"/>
      </left>
      <right style="thin">
        <color auto="1"/>
      </right>
      <top style="medium">
        <color indexed="64"/>
      </top>
      <bottom style="thin">
        <color auto="1"/>
      </bottom>
      <diagonal/>
    </border>
    <border>
      <left style="medium">
        <color indexed="64"/>
      </left>
      <right style="thin">
        <color indexed="64"/>
      </right>
      <top style="double">
        <color auto="1"/>
      </top>
      <bottom style="hair">
        <color auto="1"/>
      </bottom>
      <diagonal/>
    </border>
    <border>
      <left style="double">
        <color auto="1"/>
      </left>
      <right style="medium">
        <color indexed="64"/>
      </right>
      <top style="thin">
        <color indexed="64"/>
      </top>
      <bottom style="hair">
        <color auto="1"/>
      </bottom>
      <diagonal/>
    </border>
    <border>
      <left style="medium">
        <color indexed="64"/>
      </left>
      <right style="thin">
        <color indexed="64"/>
      </right>
      <top style="hair">
        <color indexed="64"/>
      </top>
      <bottom style="hair">
        <color indexed="64"/>
      </bottom>
      <diagonal/>
    </border>
    <border>
      <left style="double">
        <color auto="1"/>
      </left>
      <right style="medium">
        <color indexed="64"/>
      </right>
      <top style="hair">
        <color auto="1"/>
      </top>
      <bottom style="hair">
        <color auto="1"/>
      </bottom>
      <diagonal/>
    </border>
    <border>
      <left style="hair">
        <color indexed="64"/>
      </left>
      <right style="double">
        <color auto="1"/>
      </right>
      <top style="hair">
        <color indexed="64"/>
      </top>
      <bottom style="medium">
        <color indexed="64"/>
      </bottom>
      <diagonal/>
    </border>
    <border>
      <left style="double">
        <color auto="1"/>
      </left>
      <right style="thin">
        <color auto="1"/>
      </right>
      <top style="hair">
        <color auto="1"/>
      </top>
      <bottom style="medium">
        <color indexed="64"/>
      </bottom>
      <diagonal/>
    </border>
    <border>
      <left style="double">
        <color auto="1"/>
      </left>
      <right style="medium">
        <color indexed="64"/>
      </right>
      <top style="hair">
        <color auto="1"/>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auto="1"/>
      </left>
      <right/>
      <top style="double">
        <color indexed="64"/>
      </top>
      <bottom style="medium">
        <color indexed="64"/>
      </bottom>
      <diagonal/>
    </border>
    <border>
      <left style="double">
        <color auto="1"/>
      </left>
      <right style="medium">
        <color indexed="64"/>
      </right>
      <top style="double">
        <color indexed="64"/>
      </top>
      <bottom style="medium">
        <color indexed="64"/>
      </bottom>
      <diagonal/>
    </border>
    <border>
      <left style="thin">
        <color theme="0"/>
      </left>
      <right style="thin">
        <color theme="0"/>
      </right>
      <top style="thin">
        <color theme="0"/>
      </top>
      <bottom style="thin">
        <color theme="0"/>
      </bottom>
      <diagonal/>
    </border>
    <border>
      <left style="thin">
        <color auto="1"/>
      </left>
      <right/>
      <top style="double">
        <color auto="1"/>
      </top>
      <bottom style="hair">
        <color auto="1"/>
      </bottom>
      <diagonal/>
    </border>
    <border>
      <left style="mediumDashDotDot">
        <color theme="5" tint="-0.499984740745262"/>
      </left>
      <right/>
      <top style="mediumDashDotDot">
        <color theme="5" tint="-0.499984740745262"/>
      </top>
      <bottom/>
      <diagonal/>
    </border>
    <border>
      <left/>
      <right/>
      <top style="mediumDashDotDot">
        <color theme="5" tint="-0.499984740745262"/>
      </top>
      <bottom/>
      <diagonal/>
    </border>
    <border>
      <left/>
      <right style="mediumDashDotDot">
        <color theme="5" tint="-0.499984740745262"/>
      </right>
      <top style="mediumDashDotDot">
        <color theme="5" tint="-0.499984740745262"/>
      </top>
      <bottom/>
      <diagonal/>
    </border>
    <border>
      <left style="mediumDashDotDot">
        <color theme="5" tint="-0.499984740745262"/>
      </left>
      <right/>
      <top/>
      <bottom/>
      <diagonal/>
    </border>
    <border>
      <left/>
      <right style="mediumDashDotDot">
        <color theme="5" tint="-0.499984740745262"/>
      </right>
      <top/>
      <bottom/>
      <diagonal/>
    </border>
    <border>
      <left style="mediumDashDotDot">
        <color theme="5" tint="-0.499984740745262"/>
      </left>
      <right/>
      <top/>
      <bottom style="mediumDashDotDot">
        <color theme="5" tint="-0.499984740745262"/>
      </bottom>
      <diagonal/>
    </border>
    <border>
      <left/>
      <right/>
      <top/>
      <bottom style="mediumDashDotDot">
        <color theme="5" tint="-0.499984740745262"/>
      </bottom>
      <diagonal/>
    </border>
    <border>
      <left/>
      <right style="mediumDashDotDot">
        <color theme="5" tint="-0.499984740745262"/>
      </right>
      <top/>
      <bottom style="mediumDashDotDot">
        <color theme="5" tint="-0.499984740745262"/>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cellStyleXfs>
  <cellXfs count="336">
    <xf numFmtId="0" fontId="0" fillId="0" borderId="0" xfId="0">
      <alignment vertical="center"/>
    </xf>
    <xf numFmtId="0" fontId="6" fillId="0" borderId="0" xfId="0" applyFont="1">
      <alignment vertical="center"/>
    </xf>
    <xf numFmtId="38" fontId="6" fillId="0" borderId="0" xfId="1" applyFo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38" fontId="6" fillId="0" borderId="0" xfId="1" applyFont="1" applyBorder="1" applyAlignment="1">
      <alignment vertical="center" shrinkToFit="1"/>
    </xf>
    <xf numFmtId="0" fontId="11" fillId="0" borderId="0" xfId="0" applyFont="1">
      <alignment vertical="center"/>
    </xf>
    <xf numFmtId="0" fontId="12" fillId="0" borderId="0" xfId="0" applyFont="1">
      <alignment vertical="center"/>
    </xf>
    <xf numFmtId="0" fontId="6" fillId="0" borderId="0" xfId="0" applyFont="1" applyBorder="1" applyAlignment="1">
      <alignment horizontal="center" vertical="center" shrinkToFit="1"/>
    </xf>
    <xf numFmtId="38" fontId="6" fillId="0" borderId="0" xfId="1" applyFont="1" applyAlignment="1">
      <alignment vertical="center"/>
    </xf>
    <xf numFmtId="177" fontId="6" fillId="0" borderId="0" xfId="1" applyNumberFormat="1" applyFont="1" applyAlignment="1">
      <alignment vertical="center"/>
    </xf>
    <xf numFmtId="38" fontId="6" fillId="0" borderId="0" xfId="1" applyFont="1" applyBorder="1" applyAlignment="1">
      <alignment horizontal="left" vertical="center" indent="1"/>
    </xf>
    <xf numFmtId="0" fontId="6" fillId="0" borderId="0" xfId="0" applyFont="1" applyBorder="1" applyAlignment="1">
      <alignment horizontal="left" vertical="center"/>
    </xf>
    <xf numFmtId="0" fontId="17" fillId="0" borderId="0" xfId="0" applyFont="1" applyAlignment="1">
      <alignment horizontal="left" vertical="center" indent="1"/>
    </xf>
    <xf numFmtId="177" fontId="17" fillId="0" borderId="0" xfId="1" applyNumberFormat="1" applyFont="1" applyAlignment="1">
      <alignment horizontal="left" vertical="center" indent="1"/>
    </xf>
    <xf numFmtId="38" fontId="17" fillId="0" borderId="0" xfId="1" applyFont="1" applyAlignment="1">
      <alignment horizontal="left" vertical="center" indent="1"/>
    </xf>
    <xf numFmtId="0" fontId="17" fillId="0" borderId="0" xfId="0" applyFont="1" applyBorder="1" applyAlignment="1">
      <alignment horizontal="left" vertical="center" indent="1"/>
    </xf>
    <xf numFmtId="0" fontId="6" fillId="0" borderId="0" xfId="0" applyFont="1" applyAlignment="1">
      <alignment horizontal="center" vertical="center"/>
    </xf>
    <xf numFmtId="38" fontId="18" fillId="0" borderId="0" xfId="1" applyFont="1">
      <alignment vertical="center"/>
    </xf>
    <xf numFmtId="0" fontId="6" fillId="0" borderId="0" xfId="0" applyNumberFormat="1" applyFont="1" applyBorder="1" applyAlignment="1">
      <alignment vertical="center" shrinkToFit="1"/>
    </xf>
    <xf numFmtId="38" fontId="6" fillId="0" borderId="0" xfId="1" applyFont="1" applyBorder="1">
      <alignment vertical="center"/>
    </xf>
    <xf numFmtId="0" fontId="12" fillId="0" borderId="0" xfId="0" applyFont="1" applyBorder="1" applyAlignment="1">
      <alignment horizontal="center" vertical="center"/>
    </xf>
    <xf numFmtId="38" fontId="16" fillId="0" borderId="0" xfId="1" applyFont="1" applyBorder="1">
      <alignment vertical="center"/>
    </xf>
    <xf numFmtId="0" fontId="16" fillId="0" borderId="0" xfId="0" applyFont="1" applyBorder="1" applyAlignment="1">
      <alignment horizontal="right" vertical="center"/>
    </xf>
    <xf numFmtId="0" fontId="14" fillId="0" borderId="0" xfId="0" applyFont="1" applyBorder="1" applyAlignment="1">
      <alignment horizontal="center" vertical="center"/>
    </xf>
    <xf numFmtId="177" fontId="3" fillId="0" borderId="0" xfId="1" applyNumberFormat="1" applyFont="1" applyBorder="1" applyAlignment="1">
      <alignment horizontal="right" vertical="center" indent="1"/>
    </xf>
    <xf numFmtId="38" fontId="6" fillId="0" borderId="0" xfId="1" applyFont="1" applyBorder="1" applyAlignment="1">
      <alignment horizontal="right" vertical="center" indent="1"/>
    </xf>
    <xf numFmtId="38" fontId="6" fillId="0" borderId="0" xfId="1" applyFont="1" applyBorder="1" applyAlignment="1">
      <alignment horizontal="right" vertical="center" indent="1" shrinkToFit="1"/>
    </xf>
    <xf numFmtId="178" fontId="13" fillId="0" borderId="0" xfId="0" applyNumberFormat="1" applyFont="1" applyBorder="1" applyAlignment="1">
      <alignment horizontal="center" vertical="center"/>
    </xf>
    <xf numFmtId="179" fontId="11" fillId="0" borderId="0" xfId="0" applyNumberFormat="1" applyFont="1" applyBorder="1" applyAlignment="1">
      <alignment horizontal="center" vertical="center" shrinkToFit="1"/>
    </xf>
    <xf numFmtId="38" fontId="15" fillId="0" borderId="0" xfId="1" applyFont="1" applyBorder="1" applyAlignment="1">
      <alignment horizontal="right" vertical="center" shrinkToFit="1"/>
    </xf>
    <xf numFmtId="0" fontId="2" fillId="0" borderId="0" xfId="0" applyFont="1" applyBorder="1">
      <alignment vertical="center"/>
    </xf>
    <xf numFmtId="0" fontId="12" fillId="0" borderId="0" xfId="0" applyFont="1" applyBorder="1">
      <alignment vertical="center"/>
    </xf>
    <xf numFmtId="183" fontId="6" fillId="0" borderId="0" xfId="0" applyNumberFormat="1" applyFont="1">
      <alignment vertical="center"/>
    </xf>
    <xf numFmtId="183" fontId="6" fillId="3" borderId="22" xfId="0" applyNumberFormat="1" applyFont="1" applyFill="1" applyBorder="1" applyAlignment="1">
      <alignment horizontal="center" vertical="center"/>
    </xf>
    <xf numFmtId="183" fontId="6" fillId="3" borderId="47" xfId="0" applyNumberFormat="1" applyFont="1" applyFill="1" applyBorder="1" applyAlignment="1">
      <alignment horizontal="center" vertical="center"/>
    </xf>
    <xf numFmtId="183" fontId="6" fillId="3" borderId="48" xfId="0" applyNumberFormat="1" applyFont="1" applyFill="1" applyBorder="1" applyAlignment="1">
      <alignment horizontal="center" vertical="center"/>
    </xf>
    <xf numFmtId="0" fontId="6" fillId="4" borderId="3"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9"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11" fillId="0" borderId="0" xfId="0" applyFont="1" applyAlignment="1">
      <alignment horizontal="left" vertical="center"/>
    </xf>
    <xf numFmtId="0" fontId="21"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2" fillId="0" borderId="0" xfId="0" applyFont="1" applyBorder="1" applyAlignment="1">
      <alignment horizontal="right" vertical="center"/>
    </xf>
    <xf numFmtId="176" fontId="2" fillId="0" borderId="0" xfId="1" applyNumberFormat="1" applyFont="1" applyBorder="1" applyAlignment="1">
      <alignment vertical="center"/>
    </xf>
    <xf numFmtId="0" fontId="23" fillId="0" borderId="0" xfId="0" applyFont="1" applyAlignment="1">
      <alignment horizontal="left" vertical="center" indent="1"/>
    </xf>
    <xf numFmtId="0" fontId="2" fillId="0" borderId="0" xfId="0" applyFont="1">
      <alignment vertical="center"/>
    </xf>
    <xf numFmtId="38" fontId="2" fillId="0" borderId="0" xfId="1" applyFont="1" applyBorder="1">
      <alignment vertical="center"/>
    </xf>
    <xf numFmtId="176" fontId="2" fillId="0" borderId="0" xfId="1" applyNumberFormat="1" applyFont="1" applyBorder="1" applyAlignment="1">
      <alignment horizontal="right" vertical="center"/>
    </xf>
    <xf numFmtId="0" fontId="2" fillId="0" borderId="0" xfId="0" applyFont="1" applyFill="1" applyBorder="1">
      <alignment vertical="center"/>
    </xf>
    <xf numFmtId="0" fontId="6" fillId="0" borderId="0" xfId="0" applyFont="1" applyFill="1" applyBorder="1">
      <alignment vertical="center"/>
    </xf>
    <xf numFmtId="177" fontId="15" fillId="0" borderId="0" xfId="1" applyNumberFormat="1" applyFont="1" applyBorder="1" applyAlignment="1">
      <alignment horizontal="center" vertical="center"/>
    </xf>
    <xf numFmtId="38" fontId="2" fillId="0" borderId="0" xfId="1" applyFont="1" applyBorder="1" applyAlignment="1">
      <alignment horizontal="center" vertical="center"/>
    </xf>
    <xf numFmtId="38" fontId="2" fillId="0" borderId="0" xfId="1" applyFont="1" applyBorder="1" applyAlignment="1">
      <alignment horizontal="center" vertical="center" shrinkToFit="1"/>
    </xf>
    <xf numFmtId="177" fontId="3" fillId="0" borderId="0" xfId="1" applyNumberFormat="1" applyFont="1" applyBorder="1" applyAlignment="1">
      <alignment horizontal="center" vertical="center"/>
    </xf>
    <xf numFmtId="0" fontId="6" fillId="4" borderId="12" xfId="0" applyFont="1" applyFill="1" applyBorder="1" applyAlignment="1">
      <alignment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2" xfId="0" applyFont="1" applyFill="1" applyBorder="1" applyAlignment="1">
      <alignment horizontal="center" vertical="center"/>
    </xf>
    <xf numFmtId="0" fontId="3" fillId="0" borderId="6" xfId="0" applyFont="1" applyFill="1" applyBorder="1" applyAlignment="1">
      <alignment horizontal="center" vertical="center"/>
    </xf>
    <xf numFmtId="38" fontId="10" fillId="0" borderId="19" xfId="1" applyFont="1" applyFill="1" applyBorder="1" applyAlignment="1">
      <alignment vertical="center" shrinkToFit="1"/>
    </xf>
    <xf numFmtId="38" fontId="10" fillId="0" borderId="15" xfId="1" applyFont="1" applyFill="1" applyBorder="1" applyAlignment="1">
      <alignment vertical="center" shrinkToFit="1"/>
    </xf>
    <xf numFmtId="38" fontId="10" fillId="0" borderId="16" xfId="1" applyFont="1" applyFill="1" applyBorder="1" applyAlignment="1">
      <alignment vertical="center" shrinkToFit="1"/>
    </xf>
    <xf numFmtId="38" fontId="10" fillId="0" borderId="22" xfId="1" applyFont="1" applyFill="1" applyBorder="1" applyAlignment="1">
      <alignment vertical="center" shrinkToFit="1"/>
    </xf>
    <xf numFmtId="38" fontId="10" fillId="0" borderId="23" xfId="1" applyFont="1" applyFill="1" applyBorder="1" applyAlignment="1">
      <alignment vertical="center" shrinkToFit="1"/>
    </xf>
    <xf numFmtId="38" fontId="10" fillId="0" borderId="24" xfId="1" applyFont="1" applyFill="1" applyBorder="1" applyAlignment="1">
      <alignment vertical="center" shrinkToFit="1"/>
    </xf>
    <xf numFmtId="38" fontId="10" fillId="0" borderId="20" xfId="1" applyFont="1" applyFill="1" applyBorder="1" applyAlignment="1">
      <alignment vertical="center" shrinkToFit="1"/>
    </xf>
    <xf numFmtId="38" fontId="10" fillId="0" borderId="17" xfId="1" applyFont="1" applyFill="1" applyBorder="1" applyAlignment="1">
      <alignment vertical="center" shrinkToFit="1"/>
    </xf>
    <xf numFmtId="38" fontId="10" fillId="0" borderId="18" xfId="1" applyFont="1" applyFill="1" applyBorder="1" applyAlignment="1">
      <alignment vertical="center" shrinkToFit="1"/>
    </xf>
    <xf numFmtId="183" fontId="6" fillId="2" borderId="0" xfId="0" applyNumberFormat="1" applyFont="1" applyFill="1">
      <alignment vertical="center"/>
    </xf>
    <xf numFmtId="0" fontId="6" fillId="3" borderId="66" xfId="0" applyFont="1" applyFill="1" applyBorder="1" applyAlignment="1">
      <alignment horizontal="center" vertical="center"/>
    </xf>
    <xf numFmtId="183" fontId="6" fillId="3" borderId="67" xfId="0" applyNumberFormat="1" applyFont="1" applyFill="1" applyBorder="1" applyAlignment="1">
      <alignment horizontal="center" vertical="center"/>
    </xf>
    <xf numFmtId="183" fontId="6" fillId="3" borderId="68" xfId="0" applyNumberFormat="1" applyFont="1" applyFill="1" applyBorder="1" applyAlignment="1">
      <alignment horizontal="center" vertical="center"/>
    </xf>
    <xf numFmtId="183" fontId="6" fillId="3" borderId="69" xfId="0" applyNumberFormat="1" applyFont="1" applyFill="1" applyBorder="1" applyAlignment="1">
      <alignment horizontal="center" vertical="center"/>
    </xf>
    <xf numFmtId="0" fontId="9" fillId="3" borderId="70" xfId="0" applyFont="1" applyFill="1" applyBorder="1" applyAlignment="1">
      <alignment horizontal="center" vertical="center"/>
    </xf>
    <xf numFmtId="183" fontId="6" fillId="3" borderId="74" xfId="0" applyNumberFormat="1" applyFont="1" applyFill="1" applyBorder="1" applyAlignment="1">
      <alignment horizontal="center" vertical="center"/>
    </xf>
    <xf numFmtId="0" fontId="10" fillId="3" borderId="2" xfId="0" applyFont="1" applyFill="1" applyBorder="1" applyAlignment="1">
      <alignment horizontal="center" vertical="center"/>
    </xf>
    <xf numFmtId="182" fontId="10" fillId="3" borderId="50" xfId="0" applyNumberFormat="1" applyFont="1" applyFill="1" applyBorder="1" applyAlignment="1">
      <alignment horizontal="center" vertical="center"/>
    </xf>
    <xf numFmtId="182" fontId="10" fillId="3" borderId="26" xfId="0" applyNumberFormat="1" applyFont="1" applyFill="1" applyBorder="1" applyAlignment="1">
      <alignment horizontal="center" vertical="center"/>
    </xf>
    <xf numFmtId="182" fontId="10" fillId="3" borderId="53" xfId="0" applyNumberFormat="1" applyFont="1" applyFill="1" applyBorder="1" applyAlignment="1">
      <alignment horizontal="center" vertical="center"/>
    </xf>
    <xf numFmtId="182" fontId="15" fillId="3" borderId="35" xfId="0" applyNumberFormat="1" applyFont="1" applyFill="1" applyBorder="1" applyAlignment="1">
      <alignment horizontal="center" vertical="center"/>
    </xf>
    <xf numFmtId="0" fontId="10" fillId="3" borderId="66" xfId="0" applyFont="1" applyFill="1" applyBorder="1" applyAlignment="1">
      <alignment horizontal="center" vertical="center"/>
    </xf>
    <xf numFmtId="182" fontId="10" fillId="3" borderId="75" xfId="0" applyNumberFormat="1" applyFont="1" applyFill="1" applyBorder="1" applyAlignment="1">
      <alignment horizontal="center" vertical="center"/>
    </xf>
    <xf numFmtId="182" fontId="10" fillId="3" borderId="77" xfId="0" applyNumberFormat="1" applyFont="1" applyFill="1" applyBorder="1" applyAlignment="1">
      <alignment horizontal="center" vertical="center"/>
    </xf>
    <xf numFmtId="182" fontId="10" fillId="3" borderId="82" xfId="0" applyNumberFormat="1" applyFont="1" applyFill="1" applyBorder="1" applyAlignment="1">
      <alignment horizontal="center" vertical="center"/>
    </xf>
    <xf numFmtId="182" fontId="15" fillId="3" borderId="83" xfId="0" applyNumberFormat="1" applyFont="1" applyFill="1" applyBorder="1" applyAlignment="1">
      <alignment horizontal="center" vertical="center"/>
    </xf>
    <xf numFmtId="183" fontId="2" fillId="0" borderId="40" xfId="0" applyNumberFormat="1" applyFont="1" applyBorder="1" applyAlignment="1" applyProtection="1">
      <alignment horizontal="right" vertical="center"/>
      <protection locked="0"/>
    </xf>
    <xf numFmtId="183" fontId="2" fillId="0" borderId="27" xfId="0" applyNumberFormat="1" applyFont="1" applyBorder="1" applyAlignment="1" applyProtection="1">
      <alignment horizontal="right" vertical="center"/>
      <protection locked="0"/>
    </xf>
    <xf numFmtId="183" fontId="2" fillId="0" borderId="20" xfId="0" applyNumberFormat="1" applyFont="1" applyBorder="1" applyAlignment="1" applyProtection="1">
      <alignment horizontal="right" vertical="center"/>
      <protection locked="0"/>
    </xf>
    <xf numFmtId="0" fontId="10" fillId="0" borderId="14" xfId="0" applyFont="1" applyFill="1" applyBorder="1">
      <alignment vertical="center"/>
    </xf>
    <xf numFmtId="0" fontId="10" fillId="0" borderId="0" xfId="0" applyFont="1" applyBorder="1">
      <alignment vertical="center"/>
    </xf>
    <xf numFmtId="181" fontId="27" fillId="0" borderId="1" xfId="0" applyNumberFormat="1" applyFont="1" applyFill="1" applyBorder="1" applyAlignment="1">
      <alignment vertical="center" shrinkToFit="1"/>
    </xf>
    <xf numFmtId="176" fontId="2" fillId="0" borderId="0" xfId="1" applyNumberFormat="1" applyFont="1" applyBorder="1" applyAlignment="1" applyProtection="1">
      <alignment vertical="center"/>
      <protection locked="0"/>
    </xf>
    <xf numFmtId="0" fontId="28" fillId="0" borderId="0" xfId="0" applyFont="1">
      <alignment vertical="center"/>
    </xf>
    <xf numFmtId="0" fontId="28" fillId="0" borderId="0" xfId="0" applyFont="1" applyAlignment="1">
      <alignment horizontal="right" vertical="center"/>
    </xf>
    <xf numFmtId="0" fontId="17" fillId="0" borderId="0" xfId="0" applyFont="1">
      <alignment vertical="center"/>
    </xf>
    <xf numFmtId="0" fontId="17" fillId="0" borderId="87" xfId="0" applyFont="1" applyBorder="1" applyAlignment="1">
      <alignment horizontal="center" vertical="center"/>
    </xf>
    <xf numFmtId="0" fontId="17" fillId="0" borderId="0" xfId="0" applyFont="1" applyAlignment="1">
      <alignment horizontal="right" vertical="center"/>
    </xf>
    <xf numFmtId="38" fontId="28" fillId="0" borderId="38" xfId="1" applyFont="1" applyBorder="1">
      <alignment vertical="center"/>
    </xf>
    <xf numFmtId="0" fontId="29" fillId="0" borderId="38" xfId="0" applyFont="1" applyBorder="1" applyAlignment="1">
      <alignment horizontal="center" vertical="center"/>
    </xf>
    <xf numFmtId="38" fontId="29" fillId="0" borderId="38" xfId="1" applyFont="1" applyBorder="1" applyAlignment="1">
      <alignment horizontal="center" vertical="center"/>
    </xf>
    <xf numFmtId="49" fontId="31" fillId="0" borderId="33" xfId="0" applyNumberFormat="1" applyFont="1" applyFill="1" applyBorder="1" applyAlignment="1" applyProtection="1">
      <alignment horizontal="center" vertical="center"/>
      <protection locked="0"/>
    </xf>
    <xf numFmtId="0" fontId="31" fillId="0" borderId="62" xfId="0" applyNumberFormat="1" applyFont="1" applyFill="1" applyBorder="1" applyAlignment="1">
      <alignment vertical="center" shrinkToFit="1"/>
    </xf>
    <xf numFmtId="0" fontId="31" fillId="0" borderId="62" xfId="0" applyFont="1" applyFill="1" applyBorder="1">
      <alignment vertical="center"/>
    </xf>
    <xf numFmtId="0" fontId="32" fillId="0" borderId="0" xfId="0" applyFont="1" applyAlignment="1"/>
    <xf numFmtId="0" fontId="32" fillId="0" borderId="38" xfId="0" applyFont="1" applyBorder="1">
      <alignment vertical="center"/>
    </xf>
    <xf numFmtId="38" fontId="32" fillId="0" borderId="38" xfId="1" applyFont="1" applyBorder="1">
      <alignment vertical="center"/>
    </xf>
    <xf numFmtId="0" fontId="23" fillId="0" borderId="87" xfId="0" applyFont="1" applyBorder="1">
      <alignment vertical="center"/>
    </xf>
    <xf numFmtId="0" fontId="23" fillId="0" borderId="87" xfId="0" applyFont="1" applyBorder="1" applyAlignment="1">
      <alignment horizontal="center" vertical="center"/>
    </xf>
    <xf numFmtId="0" fontId="2" fillId="4" borderId="0" xfId="0" applyFont="1" applyFill="1" applyBorder="1" applyAlignment="1">
      <alignment horizontal="distributed" vertical="center"/>
    </xf>
    <xf numFmtId="9" fontId="3" fillId="4" borderId="11" xfId="2" applyFont="1" applyFill="1" applyBorder="1" applyAlignment="1">
      <alignment horizontal="center" vertical="center"/>
    </xf>
    <xf numFmtId="9" fontId="3" fillId="4" borderId="2" xfId="2" applyFont="1" applyFill="1" applyBorder="1" applyAlignment="1">
      <alignment horizontal="center" vertical="center"/>
    </xf>
    <xf numFmtId="183" fontId="10" fillId="0" borderId="19" xfId="1" applyNumberFormat="1" applyFont="1" applyBorder="1" applyAlignment="1" applyProtection="1">
      <alignment vertical="center" shrinkToFit="1"/>
      <protection locked="0"/>
    </xf>
    <xf numFmtId="183" fontId="10" fillId="0" borderId="15" xfId="1" applyNumberFormat="1" applyFont="1" applyBorder="1" applyAlignment="1" applyProtection="1">
      <alignment vertical="center" shrinkToFit="1"/>
      <protection locked="0"/>
    </xf>
    <xf numFmtId="183" fontId="10" fillId="0" borderId="16" xfId="1" applyNumberFormat="1" applyFont="1" applyBorder="1" applyAlignment="1" applyProtection="1">
      <alignment vertical="center" shrinkToFit="1"/>
      <protection locked="0"/>
    </xf>
    <xf numFmtId="183" fontId="10" fillId="0" borderId="22" xfId="1" applyNumberFormat="1" applyFont="1" applyBorder="1" applyAlignment="1" applyProtection="1">
      <alignment vertical="center" shrinkToFit="1"/>
      <protection locked="0"/>
    </xf>
    <xf numFmtId="183" fontId="10" fillId="0" borderId="23" xfId="1" applyNumberFormat="1" applyFont="1" applyBorder="1" applyAlignment="1" applyProtection="1">
      <alignment vertical="center" shrinkToFit="1"/>
      <protection locked="0"/>
    </xf>
    <xf numFmtId="183" fontId="10" fillId="0" borderId="24" xfId="1" applyNumberFormat="1" applyFont="1" applyBorder="1" applyAlignment="1" applyProtection="1">
      <alignment vertical="center" shrinkToFit="1"/>
      <protection locked="0"/>
    </xf>
    <xf numFmtId="0" fontId="31" fillId="0" borderId="33" xfId="0" applyNumberFormat="1" applyFont="1" applyFill="1" applyBorder="1" applyAlignment="1">
      <alignment horizontal="center" vertical="center"/>
    </xf>
    <xf numFmtId="0" fontId="35" fillId="0" borderId="0" xfId="0" applyFont="1">
      <alignment vertical="center"/>
    </xf>
    <xf numFmtId="0" fontId="24" fillId="0" borderId="0" xfId="0" applyFont="1">
      <alignment vertical="center"/>
    </xf>
    <xf numFmtId="0" fontId="10" fillId="3" borderId="9" xfId="0" applyFont="1" applyFill="1" applyBorder="1" applyAlignment="1">
      <alignment horizontal="center" vertical="center"/>
    </xf>
    <xf numFmtId="183" fontId="6" fillId="5" borderId="0" xfId="0" applyNumberFormat="1" applyFont="1" applyFill="1">
      <alignment vertical="center"/>
    </xf>
    <xf numFmtId="0" fontId="6" fillId="5" borderId="0" xfId="0" applyFont="1" applyFill="1" applyAlignment="1">
      <alignment horizontal="center" vertical="center"/>
    </xf>
    <xf numFmtId="0" fontId="15" fillId="5" borderId="0" xfId="0" applyFont="1" applyFill="1" applyAlignment="1">
      <alignment horizontal="center" vertical="center"/>
    </xf>
    <xf numFmtId="0" fontId="15" fillId="5" borderId="0" xfId="0" applyFont="1" applyFill="1" applyAlignment="1">
      <alignment horizontal="left" vertical="center"/>
    </xf>
    <xf numFmtId="183" fontId="6" fillId="5" borderId="0" xfId="0" applyNumberFormat="1" applyFont="1" applyFill="1" applyBorder="1">
      <alignment vertical="center"/>
    </xf>
    <xf numFmtId="183" fontId="6" fillId="5" borderId="0" xfId="0" applyNumberFormat="1" applyFont="1" applyFill="1" applyAlignment="1">
      <alignment horizontal="center" vertical="center"/>
    </xf>
    <xf numFmtId="0" fontId="24" fillId="5" borderId="0" xfId="0" applyFont="1" applyFill="1" applyBorder="1" applyAlignment="1">
      <alignment horizontal="center" vertical="center"/>
    </xf>
    <xf numFmtId="183" fontId="6" fillId="5" borderId="0" xfId="1" applyNumberFormat="1" applyFont="1" applyFill="1" applyBorder="1">
      <alignment vertical="center"/>
    </xf>
    <xf numFmtId="183" fontId="3" fillId="5" borderId="45" xfId="1" applyNumberFormat="1" applyFont="1" applyFill="1" applyBorder="1">
      <alignment vertical="center"/>
    </xf>
    <xf numFmtId="183" fontId="3" fillId="5" borderId="46" xfId="1" applyNumberFormat="1" applyFont="1" applyFill="1" applyBorder="1">
      <alignment vertical="center"/>
    </xf>
    <xf numFmtId="183" fontId="3" fillId="5" borderId="49" xfId="1" applyNumberFormat="1" applyFont="1" applyFill="1" applyBorder="1">
      <alignment vertical="center"/>
    </xf>
    <xf numFmtId="183" fontId="24" fillId="5" borderId="0" xfId="0" applyNumberFormat="1" applyFont="1" applyFill="1" applyBorder="1">
      <alignment vertical="center"/>
    </xf>
    <xf numFmtId="183" fontId="2" fillId="5" borderId="0" xfId="0" applyNumberFormat="1" applyFont="1" applyFill="1" applyAlignment="1">
      <alignment horizontal="right" vertical="center"/>
    </xf>
    <xf numFmtId="183" fontId="2" fillId="5" borderId="41" xfId="0" applyNumberFormat="1" applyFont="1" applyFill="1" applyBorder="1" applyAlignment="1">
      <alignment horizontal="right" vertical="center"/>
    </xf>
    <xf numFmtId="183" fontId="2" fillId="5" borderId="51" xfId="0" applyNumberFormat="1" applyFont="1" applyFill="1" applyBorder="1" applyAlignment="1">
      <alignment horizontal="right" vertical="center"/>
    </xf>
    <xf numFmtId="183" fontId="2" fillId="5" borderId="19" xfId="0" applyNumberFormat="1" applyFont="1" applyFill="1" applyBorder="1" applyAlignment="1">
      <alignment horizontal="right" vertical="center"/>
    </xf>
    <xf numFmtId="183" fontId="2" fillId="5" borderId="56" xfId="0" applyNumberFormat="1" applyFont="1" applyFill="1" applyBorder="1" applyAlignment="1">
      <alignment horizontal="right" vertical="center"/>
    </xf>
    <xf numFmtId="183" fontId="2" fillId="5" borderId="57" xfId="0" applyNumberFormat="1" applyFont="1" applyFill="1" applyBorder="1" applyAlignment="1">
      <alignment horizontal="right" vertical="center"/>
    </xf>
    <xf numFmtId="183" fontId="2" fillId="5" borderId="0" xfId="0" applyNumberFormat="1" applyFont="1" applyFill="1">
      <alignment vertical="center"/>
    </xf>
    <xf numFmtId="183" fontId="2" fillId="5" borderId="42" xfId="0" applyNumberFormat="1" applyFont="1" applyFill="1" applyBorder="1" applyAlignment="1">
      <alignment horizontal="right" vertical="center"/>
    </xf>
    <xf numFmtId="183" fontId="2" fillId="5" borderId="52" xfId="0" applyNumberFormat="1" applyFont="1" applyFill="1" applyBorder="1" applyAlignment="1">
      <alignment horizontal="right" vertical="center"/>
    </xf>
    <xf numFmtId="183" fontId="2" fillId="5" borderId="27" xfId="0" applyNumberFormat="1" applyFont="1" applyFill="1" applyBorder="1" applyAlignment="1">
      <alignment horizontal="right" vertical="center"/>
    </xf>
    <xf numFmtId="183" fontId="2" fillId="5" borderId="0" xfId="0" applyNumberFormat="1" applyFont="1" applyFill="1" applyAlignment="1">
      <alignment horizontal="center" vertical="center"/>
    </xf>
    <xf numFmtId="183" fontId="2" fillId="5" borderId="54" xfId="0" applyNumberFormat="1" applyFont="1" applyFill="1" applyBorder="1" applyAlignment="1">
      <alignment horizontal="right" vertical="center"/>
    </xf>
    <xf numFmtId="183" fontId="2" fillId="5" borderId="55" xfId="0" applyNumberFormat="1" applyFont="1" applyFill="1" applyBorder="1" applyAlignment="1">
      <alignment horizontal="right" vertical="center"/>
    </xf>
    <xf numFmtId="183" fontId="2" fillId="5" borderId="20" xfId="0" applyNumberFormat="1" applyFont="1" applyFill="1" applyBorder="1" applyAlignment="1">
      <alignment horizontal="right" vertical="center"/>
    </xf>
    <xf numFmtId="183" fontId="3" fillId="5" borderId="60" xfId="0" applyNumberFormat="1" applyFont="1" applyFill="1" applyBorder="1" applyAlignment="1">
      <alignment horizontal="right" vertical="center"/>
    </xf>
    <xf numFmtId="183" fontId="3" fillId="5" borderId="61" xfId="0" applyNumberFormat="1" applyFont="1" applyFill="1" applyBorder="1" applyAlignment="1">
      <alignment horizontal="right" vertical="center"/>
    </xf>
    <xf numFmtId="182" fontId="15" fillId="5" borderId="35" xfId="0" applyNumberFormat="1" applyFont="1" applyFill="1" applyBorder="1" applyAlignment="1">
      <alignment horizontal="center" vertical="center"/>
    </xf>
    <xf numFmtId="183" fontId="3" fillId="5" borderId="59" xfId="0" applyNumberFormat="1" applyFont="1" applyFill="1" applyBorder="1" applyAlignment="1">
      <alignment horizontal="right" vertical="center"/>
    </xf>
    <xf numFmtId="0" fontId="4" fillId="5" borderId="0" xfId="0" applyFont="1" applyFill="1" applyAlignment="1">
      <alignment horizontal="center" vertical="center"/>
    </xf>
    <xf numFmtId="9" fontId="19" fillId="5" borderId="0" xfId="2" applyFont="1" applyFill="1" applyBorder="1" applyAlignment="1">
      <alignment horizontal="center" vertical="center"/>
    </xf>
    <xf numFmtId="183" fontId="3" fillId="5" borderId="71" xfId="1" applyNumberFormat="1" applyFont="1" applyFill="1" applyBorder="1">
      <alignment vertical="center"/>
    </xf>
    <xf numFmtId="183" fontId="3" fillId="5" borderId="72" xfId="1" applyNumberFormat="1" applyFont="1" applyFill="1" applyBorder="1">
      <alignment vertical="center"/>
    </xf>
    <xf numFmtId="183" fontId="3" fillId="5" borderId="73" xfId="1" applyNumberFormat="1" applyFont="1" applyFill="1" applyBorder="1">
      <alignment vertical="center"/>
    </xf>
    <xf numFmtId="183" fontId="2" fillId="5" borderId="0" xfId="0" applyNumberFormat="1" applyFont="1" applyFill="1" applyBorder="1" applyAlignment="1">
      <alignment horizontal="right" vertical="center"/>
    </xf>
    <xf numFmtId="183" fontId="2" fillId="5" borderId="40" xfId="0" applyNumberFormat="1" applyFont="1" applyFill="1" applyBorder="1" applyAlignment="1">
      <alignment horizontal="right" vertical="center"/>
    </xf>
    <xf numFmtId="183" fontId="2" fillId="5" borderId="12" xfId="0" applyNumberFormat="1" applyFont="1" applyFill="1" applyBorder="1">
      <alignment vertical="center"/>
    </xf>
    <xf numFmtId="183" fontId="2" fillId="5" borderId="76" xfId="0" applyNumberFormat="1" applyFont="1" applyFill="1" applyBorder="1" applyAlignment="1">
      <alignment horizontal="right" vertical="center"/>
    </xf>
    <xf numFmtId="183" fontId="2" fillId="5" borderId="78" xfId="0" applyNumberFormat="1" applyFont="1" applyFill="1" applyBorder="1" applyAlignment="1">
      <alignment horizontal="right" vertical="center"/>
    </xf>
    <xf numFmtId="183" fontId="2" fillId="5" borderId="12" xfId="0" applyNumberFormat="1" applyFont="1" applyFill="1" applyBorder="1" applyAlignment="1">
      <alignment horizontal="center" vertical="center"/>
    </xf>
    <xf numFmtId="183" fontId="2" fillId="5" borderId="43" xfId="0" applyNumberFormat="1" applyFont="1" applyFill="1" applyBorder="1" applyAlignment="1">
      <alignment horizontal="right" vertical="center"/>
    </xf>
    <xf numFmtId="183" fontId="2" fillId="5" borderId="44" xfId="0" applyNumberFormat="1" applyFont="1" applyFill="1" applyBorder="1" applyAlignment="1">
      <alignment horizontal="right" vertical="center"/>
    </xf>
    <xf numFmtId="183" fontId="2" fillId="5" borderId="58" xfId="0" applyNumberFormat="1" applyFont="1" applyFill="1" applyBorder="1" applyAlignment="1">
      <alignment horizontal="right" vertical="center"/>
    </xf>
    <xf numFmtId="183" fontId="2" fillId="5" borderId="28" xfId="0" applyNumberFormat="1" applyFont="1" applyFill="1" applyBorder="1" applyAlignment="1">
      <alignment horizontal="right" vertical="center"/>
    </xf>
    <xf numFmtId="183" fontId="2" fillId="5" borderId="79" xfId="0" applyNumberFormat="1" applyFont="1" applyFill="1" applyBorder="1" applyAlignment="1">
      <alignment horizontal="right" vertical="center"/>
    </xf>
    <xf numFmtId="183" fontId="2" fillId="5" borderId="80" xfId="0" applyNumberFormat="1" applyFont="1" applyFill="1" applyBorder="1" applyAlignment="1">
      <alignment horizontal="right" vertical="center"/>
    </xf>
    <xf numFmtId="183" fontId="2" fillId="5" borderId="81" xfId="0" applyNumberFormat="1" applyFont="1" applyFill="1" applyBorder="1" applyAlignment="1">
      <alignment horizontal="right" vertical="center"/>
    </xf>
    <xf numFmtId="183" fontId="3" fillId="5" borderId="84" xfId="0" applyNumberFormat="1" applyFont="1" applyFill="1" applyBorder="1" applyAlignment="1">
      <alignment horizontal="right" vertical="center"/>
    </xf>
    <xf numFmtId="183" fontId="3" fillId="5" borderId="85" xfId="0" applyNumberFormat="1" applyFont="1" applyFill="1" applyBorder="1" applyAlignment="1">
      <alignment horizontal="right" vertical="center"/>
    </xf>
    <xf numFmtId="183" fontId="3" fillId="5" borderId="86" xfId="0" applyNumberFormat="1" applyFont="1" applyFill="1" applyBorder="1" applyAlignment="1">
      <alignment horizontal="right" vertical="center"/>
    </xf>
    <xf numFmtId="183" fontId="6" fillId="5" borderId="12" xfId="0" applyNumberFormat="1" applyFont="1" applyFill="1" applyBorder="1">
      <alignment vertical="center"/>
    </xf>
    <xf numFmtId="9" fontId="20" fillId="5" borderId="0" xfId="2" applyFont="1" applyFill="1" applyBorder="1" applyAlignment="1">
      <alignment horizontal="center" vertical="center"/>
    </xf>
    <xf numFmtId="183" fontId="6" fillId="5" borderId="0" xfId="0" applyNumberFormat="1" applyFont="1" applyFill="1" applyAlignment="1">
      <alignment horizontal="right" vertical="center"/>
    </xf>
    <xf numFmtId="183" fontId="6" fillId="5" borderId="47" xfId="0" applyNumberFormat="1" applyFont="1" applyFill="1" applyBorder="1" applyAlignment="1">
      <alignment horizontal="center" vertical="center"/>
    </xf>
    <xf numFmtId="183" fontId="6" fillId="5" borderId="48" xfId="0" applyNumberFormat="1" applyFont="1" applyFill="1" applyBorder="1" applyAlignment="1">
      <alignment horizontal="center" vertical="center"/>
    </xf>
    <xf numFmtId="183" fontId="6" fillId="5" borderId="0" xfId="0" applyNumberFormat="1" applyFont="1" applyFill="1" applyAlignment="1">
      <alignment horizontal="left" vertical="center" indent="1"/>
    </xf>
    <xf numFmtId="0" fontId="10" fillId="0" borderId="10" xfId="0" applyFont="1" applyBorder="1" applyAlignment="1">
      <alignment horizontal="center" vertical="center"/>
    </xf>
    <xf numFmtId="0" fontId="6" fillId="0" borderId="0" xfId="0" applyFont="1" applyBorder="1" applyAlignment="1">
      <alignment horizontal="right" vertical="top"/>
    </xf>
    <xf numFmtId="0" fontId="9" fillId="0" borderId="0" xfId="0" applyFont="1" applyBorder="1" applyAlignment="1">
      <alignment horizontal="right" vertical="center"/>
    </xf>
    <xf numFmtId="0" fontId="15" fillId="0" borderId="6" xfId="0" applyFont="1" applyFill="1" applyBorder="1" applyAlignment="1">
      <alignment horizontal="center" vertical="center"/>
    </xf>
    <xf numFmtId="176" fontId="6" fillId="0" borderId="14" xfId="0" applyNumberFormat="1" applyFont="1" applyBorder="1" applyAlignment="1">
      <alignment vertical="center"/>
    </xf>
    <xf numFmtId="176" fontId="6" fillId="0" borderId="21" xfId="0" applyNumberFormat="1" applyFont="1" applyBorder="1" applyAlignment="1">
      <alignment horizontal="center" vertical="center"/>
    </xf>
    <xf numFmtId="0" fontId="10" fillId="0" borderId="65" xfId="0" applyFont="1" applyFill="1" applyBorder="1" applyAlignment="1">
      <alignment horizontal="left" vertical="center"/>
    </xf>
    <xf numFmtId="0" fontId="10" fillId="0" borderId="64" xfId="0" applyFont="1" applyFill="1" applyBorder="1" applyAlignment="1">
      <alignment horizontal="left" vertical="center"/>
    </xf>
    <xf numFmtId="0" fontId="6" fillId="0" borderId="0" xfId="0" applyFont="1" applyBorder="1" applyAlignment="1">
      <alignment horizontal="left" vertical="center"/>
    </xf>
    <xf numFmtId="0" fontId="6" fillId="0" borderId="89" xfId="0" applyFont="1" applyBorder="1">
      <alignment vertical="center"/>
    </xf>
    <xf numFmtId="0" fontId="6" fillId="0" borderId="90" xfId="0" applyFont="1" applyBorder="1">
      <alignment vertical="center"/>
    </xf>
    <xf numFmtId="38" fontId="6" fillId="0" borderId="90" xfId="1" applyFont="1" applyBorder="1">
      <alignment vertical="center"/>
    </xf>
    <xf numFmtId="0" fontId="6" fillId="0" borderId="91" xfId="0" applyFont="1" applyBorder="1">
      <alignment vertical="center"/>
    </xf>
    <xf numFmtId="0" fontId="6" fillId="0" borderId="92" xfId="0" applyFont="1" applyBorder="1">
      <alignment vertical="center"/>
    </xf>
    <xf numFmtId="176" fontId="6" fillId="0" borderId="93" xfId="1" applyNumberFormat="1" applyFont="1" applyBorder="1" applyAlignment="1">
      <alignment vertical="center"/>
    </xf>
    <xf numFmtId="0" fontId="2" fillId="0" borderId="92" xfId="0" applyFont="1" applyBorder="1">
      <alignment vertical="center"/>
    </xf>
    <xf numFmtId="0" fontId="6" fillId="0" borderId="93" xfId="0" applyFont="1" applyBorder="1">
      <alignment vertical="center"/>
    </xf>
    <xf numFmtId="0" fontId="12" fillId="0" borderId="93" xfId="0" applyFont="1" applyBorder="1" applyAlignment="1">
      <alignment horizontal="center" vertical="center"/>
    </xf>
    <xf numFmtId="0" fontId="14" fillId="0" borderId="93" xfId="0" applyFont="1" applyBorder="1" applyAlignment="1">
      <alignment horizontal="center" vertical="center"/>
    </xf>
    <xf numFmtId="177" fontId="3" fillId="0" borderId="93" xfId="1" applyNumberFormat="1" applyFont="1" applyBorder="1" applyAlignment="1">
      <alignment horizontal="right" vertical="center" indent="1"/>
    </xf>
    <xf numFmtId="38" fontId="6" fillId="0" borderId="93" xfId="1" applyFont="1" applyBorder="1" applyAlignment="1">
      <alignment horizontal="right" vertical="center" indent="1"/>
    </xf>
    <xf numFmtId="38" fontId="6" fillId="0" borderId="93" xfId="1" applyFont="1" applyBorder="1" applyAlignment="1">
      <alignment horizontal="right" vertical="center" indent="1" shrinkToFit="1"/>
    </xf>
    <xf numFmtId="38" fontId="6" fillId="0" borderId="93" xfId="1" applyFont="1" applyBorder="1" applyAlignment="1">
      <alignment horizontal="left" vertical="center" indent="1"/>
    </xf>
    <xf numFmtId="0" fontId="12" fillId="0" borderId="92" xfId="0" applyFont="1" applyBorder="1">
      <alignment vertical="center"/>
    </xf>
    <xf numFmtId="178" fontId="13" fillId="0" borderId="93" xfId="0" applyNumberFormat="1" applyFont="1" applyBorder="1" applyAlignment="1">
      <alignment horizontal="center" vertical="center"/>
    </xf>
    <xf numFmtId="179" fontId="11" fillId="0" borderId="93" xfId="0" applyNumberFormat="1" applyFont="1" applyBorder="1" applyAlignment="1">
      <alignment horizontal="center" vertical="center" shrinkToFit="1"/>
    </xf>
    <xf numFmtId="0" fontId="6" fillId="0" borderId="93" xfId="0" applyFont="1" applyBorder="1" applyAlignment="1">
      <alignment horizontal="center" vertical="center" shrinkToFit="1"/>
    </xf>
    <xf numFmtId="38" fontId="15" fillId="0" borderId="93" xfId="1" applyFont="1" applyBorder="1" applyAlignment="1">
      <alignment horizontal="right" vertical="center" shrinkToFit="1"/>
    </xf>
    <xf numFmtId="38" fontId="6" fillId="0" borderId="93" xfId="1" applyFont="1" applyBorder="1" applyAlignment="1">
      <alignment vertical="center" shrinkToFit="1"/>
    </xf>
    <xf numFmtId="0" fontId="6" fillId="0" borderId="93" xfId="0" applyFont="1" applyBorder="1" applyAlignment="1">
      <alignment vertical="center" shrinkToFit="1"/>
    </xf>
    <xf numFmtId="38" fontId="6" fillId="0" borderId="92" xfId="1" applyFont="1" applyBorder="1">
      <alignment vertical="center"/>
    </xf>
    <xf numFmtId="0" fontId="6" fillId="0" borderId="94" xfId="0" applyFont="1" applyBorder="1">
      <alignment vertical="center"/>
    </xf>
    <xf numFmtId="0" fontId="6" fillId="0" borderId="95" xfId="0" applyFont="1" applyBorder="1">
      <alignment vertical="center"/>
    </xf>
    <xf numFmtId="38" fontId="6" fillId="0" borderId="95" xfId="1" applyFont="1" applyBorder="1">
      <alignment vertical="center"/>
    </xf>
    <xf numFmtId="0" fontId="33" fillId="0" borderId="96" xfId="0" applyFont="1" applyBorder="1" applyAlignment="1">
      <alignment horizontal="right" vertical="center"/>
    </xf>
    <xf numFmtId="0" fontId="4" fillId="0" borderId="0" xfId="0" applyFont="1">
      <alignment vertical="center"/>
    </xf>
    <xf numFmtId="0" fontId="36" fillId="0" borderId="2" xfId="0" applyNumberFormat="1" applyFont="1" applyBorder="1" applyAlignment="1" applyProtection="1">
      <alignment horizontal="center" vertical="center"/>
      <protection locked="0"/>
    </xf>
    <xf numFmtId="184" fontId="16" fillId="0" borderId="88" xfId="0" applyNumberFormat="1" applyFont="1" applyFill="1" applyBorder="1" applyAlignment="1" applyProtection="1">
      <alignment horizontal="center" vertical="center"/>
      <protection locked="0"/>
    </xf>
    <xf numFmtId="184" fontId="16" fillId="0" borderId="29" xfId="0" applyNumberFormat="1" applyFont="1" applyFill="1" applyBorder="1" applyAlignment="1" applyProtection="1">
      <alignment horizontal="center" vertical="center"/>
      <protection locked="0"/>
    </xf>
    <xf numFmtId="184" fontId="16" fillId="0" borderId="63" xfId="0" applyNumberFormat="1" applyFont="1" applyFill="1" applyBorder="1" applyAlignment="1" applyProtection="1">
      <alignment horizontal="center" vertical="center"/>
      <protection locked="0"/>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0" borderId="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176" fontId="6" fillId="0" borderId="21" xfId="0" applyNumberFormat="1" applyFont="1" applyBorder="1" applyAlignment="1" applyProtection="1">
      <alignment horizontal="right" vertical="center"/>
      <protection locked="0"/>
    </xf>
    <xf numFmtId="176" fontId="6" fillId="0" borderId="21" xfId="0" applyNumberFormat="1" applyFont="1" applyBorder="1" applyAlignment="1" applyProtection="1">
      <alignment horizontal="left" vertical="center"/>
      <protection locked="0"/>
    </xf>
    <xf numFmtId="176" fontId="6" fillId="0" borderId="10" xfId="0" applyNumberFormat="1" applyFont="1" applyBorder="1" applyAlignment="1" applyProtection="1">
      <alignment horizontal="left" vertical="center"/>
      <protection locked="0"/>
    </xf>
    <xf numFmtId="0" fontId="34" fillId="0" borderId="0" xfId="0" applyFont="1" applyBorder="1" applyAlignment="1">
      <alignment horizontal="center" vertical="center"/>
    </xf>
    <xf numFmtId="0" fontId="6" fillId="4" borderId="34" xfId="0" applyFont="1" applyFill="1" applyBorder="1" applyAlignment="1">
      <alignment horizontal="distributed" vertical="center" shrinkToFit="1"/>
    </xf>
    <xf numFmtId="49" fontId="30" fillId="0" borderId="34" xfId="1" applyNumberFormat="1" applyFont="1" applyBorder="1" applyAlignment="1" applyProtection="1">
      <alignment horizontal="center" vertical="center"/>
      <protection locked="0"/>
    </xf>
    <xf numFmtId="0" fontId="6" fillId="4" borderId="0" xfId="0" applyFont="1" applyFill="1" applyBorder="1" applyAlignment="1">
      <alignment horizontal="center" vertical="center"/>
    </xf>
    <xf numFmtId="38" fontId="2" fillId="0" borderId="0" xfId="1" applyFont="1" applyBorder="1" applyAlignment="1" applyProtection="1">
      <alignment horizontal="left" vertical="center" indent="1" shrinkToFit="1"/>
      <protection locked="0"/>
    </xf>
    <xf numFmtId="0" fontId="6" fillId="4" borderId="30" xfId="0" applyFont="1" applyFill="1" applyBorder="1" applyAlignment="1">
      <alignment horizontal="distributed" vertical="center" wrapText="1" shrinkToFit="1"/>
    </xf>
    <xf numFmtId="38" fontId="10" fillId="0" borderId="30" xfId="1" applyFont="1" applyBorder="1" applyAlignment="1" applyProtection="1">
      <alignment horizontal="center" vertical="center"/>
      <protection locked="0"/>
    </xf>
    <xf numFmtId="38" fontId="2" fillId="0" borderId="0" xfId="1" applyFont="1" applyBorder="1" applyAlignment="1" applyProtection="1">
      <alignment horizontal="left" vertical="top" indent="1" shrinkToFit="1"/>
      <protection locked="0"/>
    </xf>
    <xf numFmtId="183" fontId="15" fillId="0" borderId="7" xfId="1" applyNumberFormat="1" applyFont="1" applyFill="1" applyBorder="1" applyAlignment="1">
      <alignment horizontal="right" vertical="center" shrinkToFit="1"/>
    </xf>
    <xf numFmtId="183" fontId="15" fillId="0" borderId="5" xfId="1" applyNumberFormat="1" applyFont="1" applyFill="1" applyBorder="1" applyAlignment="1">
      <alignment horizontal="right" vertical="center" shrinkToFit="1"/>
    </xf>
    <xf numFmtId="183" fontId="15" fillId="0" borderId="36" xfId="1" applyNumberFormat="1" applyFont="1" applyFill="1" applyBorder="1" applyAlignment="1">
      <alignment horizontal="right" vertical="center" shrinkToFit="1"/>
    </xf>
    <xf numFmtId="183" fontId="15" fillId="0" borderId="37" xfId="1" applyNumberFormat="1" applyFont="1" applyFill="1" applyBorder="1" applyAlignment="1">
      <alignment horizontal="right" vertical="center" shrinkToFit="1"/>
    </xf>
    <xf numFmtId="183" fontId="15" fillId="0" borderId="8" xfId="1" applyNumberFormat="1" applyFont="1" applyFill="1" applyBorder="1" applyAlignment="1">
      <alignment horizontal="right" vertical="center" shrinkToFit="1"/>
    </xf>
    <xf numFmtId="183" fontId="15" fillId="0" borderId="6" xfId="1" applyNumberFormat="1" applyFont="1" applyFill="1" applyBorder="1" applyAlignment="1">
      <alignment horizontal="right" vertical="center" shrinkToFit="1"/>
    </xf>
    <xf numFmtId="0" fontId="6" fillId="4" borderId="30" xfId="0" applyFont="1" applyFill="1" applyBorder="1" applyAlignment="1">
      <alignment horizontal="distributed" vertical="center" shrinkToFit="1"/>
    </xf>
    <xf numFmtId="38" fontId="2" fillId="0" borderId="30" xfId="1" applyFont="1" applyBorder="1" applyAlignment="1" applyProtection="1">
      <alignment horizontal="center" vertical="center"/>
      <protection locked="0"/>
    </xf>
    <xf numFmtId="38" fontId="4" fillId="0" borderId="0" xfId="1" applyFont="1" applyBorder="1" applyAlignment="1" applyProtection="1">
      <alignment horizontal="left" vertical="center" indent="1" shrinkToFit="1"/>
      <protection locked="0"/>
    </xf>
    <xf numFmtId="38" fontId="2" fillId="0" borderId="30" xfId="1" applyFont="1" applyBorder="1" applyAlignment="1" applyProtection="1">
      <alignment horizontal="center" vertical="center" shrinkToFit="1"/>
      <protection locked="0"/>
    </xf>
    <xf numFmtId="0" fontId="6"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6" fillId="4" borderId="29" xfId="0" applyFont="1" applyFill="1" applyBorder="1" applyAlignment="1">
      <alignment horizontal="distributed" vertical="center"/>
    </xf>
    <xf numFmtId="0" fontId="6" fillId="4" borderId="31" xfId="0" applyFont="1" applyFill="1" applyBorder="1" applyAlignment="1">
      <alignment horizontal="distributed" vertical="center"/>
    </xf>
    <xf numFmtId="0" fontId="31" fillId="0" borderId="29" xfId="0" applyFont="1" applyFill="1" applyBorder="1" applyAlignment="1" applyProtection="1">
      <alignment horizontal="left" vertical="center"/>
      <protection locked="0"/>
    </xf>
    <xf numFmtId="0" fontId="31" fillId="0" borderId="30" xfId="0" applyFont="1" applyFill="1" applyBorder="1" applyAlignment="1" applyProtection="1">
      <alignment horizontal="left" vertical="center"/>
      <protection locked="0"/>
    </xf>
    <xf numFmtId="0" fontId="31" fillId="0" borderId="31" xfId="0" applyFont="1" applyFill="1" applyBorder="1" applyAlignment="1" applyProtection="1">
      <alignment horizontal="left" vertical="center"/>
      <protection locked="0"/>
    </xf>
    <xf numFmtId="0" fontId="31" fillId="0" borderId="29" xfId="0" applyFont="1" applyFill="1" applyBorder="1" applyAlignment="1">
      <alignment horizontal="left" vertical="center"/>
    </xf>
    <xf numFmtId="0" fontId="31" fillId="0" borderId="30" xfId="0" applyFont="1" applyFill="1" applyBorder="1" applyAlignment="1">
      <alignment horizontal="left" vertical="center"/>
    </xf>
    <xf numFmtId="0" fontId="31" fillId="0" borderId="31" xfId="0" applyFont="1" applyFill="1" applyBorder="1" applyAlignment="1">
      <alignment horizontal="left" vertical="center"/>
    </xf>
    <xf numFmtId="0" fontId="9" fillId="4" borderId="63" xfId="0" applyFont="1" applyFill="1" applyBorder="1" applyAlignment="1">
      <alignment horizontal="distributed" vertical="center"/>
    </xf>
    <xf numFmtId="0" fontId="9" fillId="4" borderId="64" xfId="0" applyFont="1" applyFill="1" applyBorder="1" applyAlignment="1">
      <alignment horizontal="distributed" vertical="center"/>
    </xf>
    <xf numFmtId="0" fontId="15" fillId="0" borderId="63" xfId="0" applyFont="1" applyFill="1" applyBorder="1" applyAlignment="1" applyProtection="1">
      <alignment horizontal="center" vertical="center"/>
      <protection locked="0"/>
    </xf>
    <xf numFmtId="0" fontId="15" fillId="0" borderId="65" xfId="0" applyFont="1" applyFill="1" applyBorder="1" applyAlignment="1" applyProtection="1">
      <alignment horizontal="center" vertical="center"/>
      <protection locked="0"/>
    </xf>
    <xf numFmtId="0" fontId="38" fillId="0" borderId="0" xfId="0" applyFont="1" applyAlignment="1">
      <alignment horizontal="center" vertical="center"/>
    </xf>
    <xf numFmtId="0" fontId="6" fillId="4" borderId="9" xfId="0" applyFont="1" applyFill="1" applyBorder="1" applyAlignment="1">
      <alignment horizontal="distributed" vertical="center"/>
    </xf>
    <xf numFmtId="0" fontId="6" fillId="4" borderId="10" xfId="0" applyFont="1" applyFill="1" applyBorder="1" applyAlignment="1">
      <alignment horizontal="distributed" vertical="center"/>
    </xf>
    <xf numFmtId="0" fontId="10" fillId="0" borderId="9"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6" fillId="0" borderId="14" xfId="0" applyFont="1" applyFill="1" applyBorder="1" applyAlignment="1">
      <alignment horizontal="distributed" vertical="center"/>
    </xf>
    <xf numFmtId="0" fontId="10" fillId="0" borderId="14" xfId="0" applyFont="1" applyFill="1" applyBorder="1" applyAlignment="1">
      <alignment horizontal="left" vertical="center"/>
    </xf>
    <xf numFmtId="0" fontId="2" fillId="0" borderId="9"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6" fillId="4" borderId="32" xfId="0" applyFont="1" applyFill="1" applyBorder="1" applyAlignment="1">
      <alignment horizontal="distributed" vertical="center"/>
    </xf>
    <xf numFmtId="0" fontId="6" fillId="4" borderId="33" xfId="0" applyFont="1" applyFill="1" applyBorder="1" applyAlignment="1">
      <alignment horizontal="distributed" vertical="center"/>
    </xf>
    <xf numFmtId="0" fontId="31" fillId="0" borderId="32" xfId="0" applyFont="1" applyFill="1" applyBorder="1" applyAlignment="1" applyProtection="1">
      <alignment horizontal="left" vertical="center"/>
      <protection locked="0"/>
    </xf>
    <xf numFmtId="0" fontId="31" fillId="0" borderId="39" xfId="0" applyFont="1" applyFill="1" applyBorder="1" applyAlignment="1" applyProtection="1">
      <alignment horizontal="left" vertical="center"/>
      <protection locked="0"/>
    </xf>
    <xf numFmtId="38" fontId="6" fillId="0" borderId="0" xfId="1" applyFont="1" applyBorder="1" applyAlignment="1">
      <alignment horizontal="left" vertical="center" indent="1" shrinkToFit="1"/>
    </xf>
    <xf numFmtId="185" fontId="13" fillId="0" borderId="0"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5" fillId="0" borderId="7"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183" fontId="6" fillId="4" borderId="11" xfId="0" applyNumberFormat="1" applyFont="1" applyFill="1" applyBorder="1" applyAlignment="1">
      <alignment horizontal="center" vertical="center"/>
    </xf>
    <xf numFmtId="183" fontId="6" fillId="4" borderId="13" xfId="0" applyNumberFormat="1" applyFont="1" applyFill="1" applyBorder="1" applyAlignment="1">
      <alignment horizontal="center" vertical="center"/>
    </xf>
    <xf numFmtId="181" fontId="20" fillId="0" borderId="11" xfId="0" applyNumberFormat="1" applyFont="1" applyFill="1" applyBorder="1" applyAlignment="1" applyProtection="1">
      <alignment horizontal="center" vertical="center"/>
      <protection locked="0"/>
    </xf>
    <xf numFmtId="181" fontId="20" fillId="0" borderId="13" xfId="0" applyNumberFormat="1" applyFont="1" applyFill="1" applyBorder="1" applyAlignment="1" applyProtection="1">
      <alignment horizontal="center" vertical="center"/>
      <protection locked="0"/>
    </xf>
    <xf numFmtId="0" fontId="2" fillId="4" borderId="9"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9" fontId="19" fillId="3" borderId="9" xfId="0" applyNumberFormat="1" applyFont="1" applyFill="1" applyBorder="1" applyAlignment="1">
      <alignment horizontal="center" vertical="center"/>
    </xf>
    <xf numFmtId="9" fontId="19" fillId="3" borderId="10" xfId="0" applyNumberFormat="1" applyFont="1" applyFill="1" applyBorder="1" applyAlignment="1">
      <alignment horizontal="center" vertical="center"/>
    </xf>
    <xf numFmtId="38" fontId="4" fillId="0" borderId="0" xfId="1" applyFont="1" applyBorder="1" applyAlignment="1">
      <alignment horizontal="left" vertical="center" indent="1" shrinkToFit="1"/>
    </xf>
    <xf numFmtId="38" fontId="2" fillId="0" borderId="30" xfId="1" applyFont="1" applyBorder="1" applyAlignment="1">
      <alignment horizontal="center" vertical="center" shrinkToFit="1"/>
    </xf>
    <xf numFmtId="38" fontId="2" fillId="0" borderId="0" xfId="1" applyFont="1" applyBorder="1" applyAlignment="1">
      <alignment horizontal="left" vertical="center" indent="1" shrinkToFit="1"/>
    </xf>
    <xf numFmtId="177" fontId="30" fillId="0" borderId="34" xfId="1" applyNumberFormat="1" applyFont="1" applyBorder="1" applyAlignment="1">
      <alignment horizontal="center" vertical="center"/>
    </xf>
    <xf numFmtId="38" fontId="10" fillId="0" borderId="30" xfId="1" applyFont="1" applyBorder="1" applyAlignment="1">
      <alignment horizontal="center" vertical="center"/>
    </xf>
    <xf numFmtId="38" fontId="2" fillId="0" borderId="0" xfId="1" applyFont="1" applyBorder="1" applyAlignment="1">
      <alignment horizontal="left" vertical="top" indent="1" shrinkToFit="1"/>
    </xf>
    <xf numFmtId="38" fontId="2" fillId="0" borderId="30" xfId="1" applyFont="1" applyBorder="1" applyAlignment="1">
      <alignment horizontal="center" vertical="center"/>
    </xf>
    <xf numFmtId="0" fontId="6"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21" xfId="0" applyFont="1" applyFill="1" applyBorder="1" applyAlignment="1">
      <alignment horizontal="left" vertical="center"/>
    </xf>
    <xf numFmtId="180" fontId="13" fillId="0" borderId="0" xfId="0" applyNumberFormat="1" applyFont="1" applyFill="1" applyBorder="1" applyAlignment="1">
      <alignment horizontal="center" vertical="center"/>
    </xf>
    <xf numFmtId="38" fontId="15" fillId="0" borderId="7" xfId="1" applyFont="1" applyFill="1" applyBorder="1" applyAlignment="1">
      <alignment horizontal="right" vertical="center" shrinkToFit="1"/>
    </xf>
    <xf numFmtId="38" fontId="15" fillId="0" borderId="5" xfId="1" applyFont="1" applyFill="1" applyBorder="1" applyAlignment="1">
      <alignment horizontal="right" vertical="center" shrinkToFit="1"/>
    </xf>
    <xf numFmtId="38" fontId="15" fillId="0" borderId="36" xfId="1" applyFont="1" applyFill="1" applyBorder="1" applyAlignment="1">
      <alignment horizontal="right" vertical="center" shrinkToFit="1"/>
    </xf>
    <xf numFmtId="38" fontId="15" fillId="0" borderId="37" xfId="1" applyFont="1" applyFill="1" applyBorder="1" applyAlignment="1">
      <alignment horizontal="right" vertical="center" shrinkToFit="1"/>
    </xf>
    <xf numFmtId="38" fontId="15" fillId="0" borderId="8" xfId="1" applyFont="1" applyFill="1" applyBorder="1" applyAlignment="1">
      <alignment horizontal="right" vertical="center" shrinkToFit="1"/>
    </xf>
    <xf numFmtId="38" fontId="15" fillId="0" borderId="6" xfId="1" applyFont="1" applyFill="1" applyBorder="1" applyAlignment="1">
      <alignment horizontal="right" vertical="center" shrinkToFit="1"/>
    </xf>
    <xf numFmtId="181" fontId="26" fillId="0" borderId="1" xfId="0" applyNumberFormat="1" applyFont="1" applyFill="1" applyBorder="1" applyAlignment="1">
      <alignment horizontal="center" vertical="center" shrinkToFit="1"/>
    </xf>
    <xf numFmtId="0" fontId="15" fillId="0" borderId="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1" fillId="0" borderId="39" xfId="0" applyFont="1" applyFill="1" applyBorder="1" applyAlignment="1">
      <alignment horizontal="left" vertical="center"/>
    </xf>
    <xf numFmtId="0" fontId="15" fillId="0" borderId="6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14" fontId="6" fillId="0" borderId="0" xfId="0" applyNumberFormat="1" applyFont="1" applyAlignment="1">
      <alignment horizontal="right" vertical="center"/>
    </xf>
    <xf numFmtId="38" fontId="6" fillId="0" borderId="0" xfId="1" applyFont="1" applyAlignment="1">
      <alignment horizontal="right" vertical="center"/>
    </xf>
  </cellXfs>
  <cellStyles count="4">
    <cellStyle name="パーセント" xfId="2" builtinId="5"/>
    <cellStyle name="桁区切り" xfId="1" builtinId="6"/>
    <cellStyle name="標準" xfId="0" builtinId="0"/>
    <cellStyle name="標準 2" xfId="3" xr:uid="{A56EFB15-B85A-4765-AD2F-29B42FA3C7A3}"/>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258168</xdr:colOff>
      <xdr:row>28</xdr:row>
      <xdr:rowOff>172371</xdr:rowOff>
    </xdr:to>
    <xdr:pic>
      <xdr:nvPicPr>
        <xdr:cNvPr id="3" name="図 2">
          <a:extLst>
            <a:ext uri="{FF2B5EF4-FFF2-40B4-BE49-F238E27FC236}">
              <a16:creationId xmlns:a16="http://schemas.microsoft.com/office/drawing/2014/main" id="{D6A77AE0-5F09-437E-AB63-A7213E59F81B}"/>
            </a:ext>
          </a:extLst>
        </xdr:cNvPr>
        <xdr:cNvPicPr>
          <a:picLocks noChangeAspect="1"/>
        </xdr:cNvPicPr>
      </xdr:nvPicPr>
      <xdr:blipFill>
        <a:blip xmlns:r="http://schemas.openxmlformats.org/officeDocument/2006/relationships" r:embed="rId1"/>
        <a:stretch>
          <a:fillRect/>
        </a:stretch>
      </xdr:blipFill>
      <xdr:spPr>
        <a:xfrm>
          <a:off x="428625" y="238125"/>
          <a:ext cx="7116168" cy="6601746"/>
        </a:xfrm>
        <a:prstGeom prst="rect">
          <a:avLst/>
        </a:prstGeom>
      </xdr:spPr>
    </xdr:pic>
    <xdr:clientData/>
  </xdr:twoCellAnchor>
  <xdr:twoCellAnchor>
    <xdr:from>
      <xdr:col>3</xdr:col>
      <xdr:colOff>247650</xdr:colOff>
      <xdr:row>12</xdr:row>
      <xdr:rowOff>161925</xdr:rowOff>
    </xdr:from>
    <xdr:to>
      <xdr:col>7</xdr:col>
      <xdr:colOff>162984</xdr:colOff>
      <xdr:row>13</xdr:row>
      <xdr:rowOff>124884</xdr:rowOff>
    </xdr:to>
    <xdr:sp macro="" textlink="">
      <xdr:nvSpPr>
        <xdr:cNvPr id="2" name="テキスト ボックス 1">
          <a:extLst>
            <a:ext uri="{FF2B5EF4-FFF2-40B4-BE49-F238E27FC236}">
              <a16:creationId xmlns:a16="http://schemas.microsoft.com/office/drawing/2014/main" id="{A0A8C3A4-45F0-444F-B232-991DDC3180AD}"/>
            </a:ext>
          </a:extLst>
        </xdr:cNvPr>
        <xdr:cNvSpPr txBox="1"/>
      </xdr:nvSpPr>
      <xdr:spPr>
        <a:xfrm>
          <a:off x="1533525" y="3019425"/>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貴社独自の鑑</a:t>
          </a:r>
        </a:p>
      </xdr:txBody>
    </xdr:sp>
    <xdr:clientData/>
  </xdr:twoCellAnchor>
  <xdr:twoCellAnchor>
    <xdr:from>
      <xdr:col>8</xdr:col>
      <xdr:colOff>276225</xdr:colOff>
      <xdr:row>7</xdr:row>
      <xdr:rowOff>95250</xdr:rowOff>
    </xdr:from>
    <xdr:to>
      <xdr:col>12</xdr:col>
      <xdr:colOff>191559</xdr:colOff>
      <xdr:row>8</xdr:row>
      <xdr:rowOff>58209</xdr:rowOff>
    </xdr:to>
    <xdr:sp macro="" textlink="">
      <xdr:nvSpPr>
        <xdr:cNvPr id="4" name="テキスト ボックス 3">
          <a:extLst>
            <a:ext uri="{FF2B5EF4-FFF2-40B4-BE49-F238E27FC236}">
              <a16:creationId xmlns:a16="http://schemas.microsoft.com/office/drawing/2014/main" id="{38D0C182-5188-4319-96F5-A9E1C68A777B}"/>
            </a:ext>
          </a:extLst>
        </xdr:cNvPr>
        <xdr:cNvSpPr txBox="1"/>
      </xdr:nvSpPr>
      <xdr:spPr>
        <a:xfrm>
          <a:off x="3705225" y="1762125"/>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貴社独自の内訳</a:t>
          </a:r>
        </a:p>
      </xdr:txBody>
    </xdr:sp>
    <xdr:clientData/>
  </xdr:twoCellAnchor>
  <xdr:twoCellAnchor>
    <xdr:from>
      <xdr:col>6</xdr:col>
      <xdr:colOff>352425</xdr:colOff>
      <xdr:row>21</xdr:row>
      <xdr:rowOff>76200</xdr:rowOff>
    </xdr:from>
    <xdr:to>
      <xdr:col>10</xdr:col>
      <xdr:colOff>267759</xdr:colOff>
      <xdr:row>22</xdr:row>
      <xdr:rowOff>39159</xdr:rowOff>
    </xdr:to>
    <xdr:sp macro="" textlink="">
      <xdr:nvSpPr>
        <xdr:cNvPr id="5" name="テキスト ボックス 4">
          <a:extLst>
            <a:ext uri="{FF2B5EF4-FFF2-40B4-BE49-F238E27FC236}">
              <a16:creationId xmlns:a16="http://schemas.microsoft.com/office/drawing/2014/main" id="{D17D7E27-1649-F215-0181-76B1D753EFE4}"/>
            </a:ext>
          </a:extLst>
        </xdr:cNvPr>
        <xdr:cNvSpPr txBox="1"/>
      </xdr:nvSpPr>
      <xdr:spPr>
        <a:xfrm>
          <a:off x="2924175" y="5076825"/>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貴社独自の内訳</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67324</xdr:colOff>
      <xdr:row>36</xdr:row>
      <xdr:rowOff>105711</xdr:rowOff>
    </xdr:to>
    <xdr:pic>
      <xdr:nvPicPr>
        <xdr:cNvPr id="2" name="図 1">
          <a:extLst>
            <a:ext uri="{FF2B5EF4-FFF2-40B4-BE49-F238E27FC236}">
              <a16:creationId xmlns:a16="http://schemas.microsoft.com/office/drawing/2014/main" id="{FDDC10D1-2B08-703D-DB30-E949E1B48A49}"/>
            </a:ext>
          </a:extLst>
        </xdr:cNvPr>
        <xdr:cNvPicPr>
          <a:picLocks noChangeAspect="1"/>
        </xdr:cNvPicPr>
      </xdr:nvPicPr>
      <xdr:blipFill>
        <a:blip xmlns:r="http://schemas.openxmlformats.org/officeDocument/2006/relationships" r:embed="rId1"/>
        <a:stretch>
          <a:fillRect/>
        </a:stretch>
      </xdr:blipFill>
      <xdr:spPr>
        <a:xfrm>
          <a:off x="352425" y="600075"/>
          <a:ext cx="4648849" cy="6706536"/>
        </a:xfrm>
        <a:prstGeom prst="rect">
          <a:avLst/>
        </a:prstGeom>
        <a:ln>
          <a:solidFill>
            <a:schemeClr val="tx1"/>
          </a:solidFill>
        </a:ln>
      </xdr:spPr>
    </xdr:pic>
    <xdr:clientData/>
  </xdr:twoCellAnchor>
  <xdr:twoCellAnchor>
    <xdr:from>
      <xdr:col>15</xdr:col>
      <xdr:colOff>163284</xdr:colOff>
      <xdr:row>14</xdr:row>
      <xdr:rowOff>0</xdr:rowOff>
    </xdr:from>
    <xdr:to>
      <xdr:col>16</xdr:col>
      <xdr:colOff>259095</xdr:colOff>
      <xdr:row>22</xdr:row>
      <xdr:rowOff>69476</xdr:rowOff>
    </xdr:to>
    <xdr:sp macro="" textlink="">
      <xdr:nvSpPr>
        <xdr:cNvPr id="3" name="矢印: 右 2">
          <a:extLst>
            <a:ext uri="{FF2B5EF4-FFF2-40B4-BE49-F238E27FC236}">
              <a16:creationId xmlns:a16="http://schemas.microsoft.com/office/drawing/2014/main" id="{4FAAAED8-F966-4767-BDC8-C0A1B5AF1CE1}"/>
            </a:ext>
          </a:extLst>
        </xdr:cNvPr>
        <xdr:cNvSpPr/>
      </xdr:nvSpPr>
      <xdr:spPr>
        <a:xfrm>
          <a:off x="5470070" y="3088821"/>
          <a:ext cx="449596" cy="1702334"/>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3</xdr:row>
      <xdr:rowOff>0</xdr:rowOff>
    </xdr:from>
    <xdr:to>
      <xdr:col>65</xdr:col>
      <xdr:colOff>273843</xdr:colOff>
      <xdr:row>71</xdr:row>
      <xdr:rowOff>98222</xdr:rowOff>
    </xdr:to>
    <xdr:grpSp>
      <xdr:nvGrpSpPr>
        <xdr:cNvPr id="83" name="グループ化 82">
          <a:extLst>
            <a:ext uri="{FF2B5EF4-FFF2-40B4-BE49-F238E27FC236}">
              <a16:creationId xmlns:a16="http://schemas.microsoft.com/office/drawing/2014/main" id="{CF3DD9E1-9420-4369-3E2B-68A0B841F520}"/>
            </a:ext>
          </a:extLst>
        </xdr:cNvPr>
        <xdr:cNvGrpSpPr/>
      </xdr:nvGrpSpPr>
      <xdr:grpSpPr>
        <a:xfrm>
          <a:off x="6368143" y="870857"/>
          <a:ext cx="16901771" cy="14140794"/>
          <a:chOff x="6429375" y="607219"/>
          <a:chExt cx="17061656" cy="13861847"/>
        </a:xfrm>
      </xdr:grpSpPr>
      <xdr:pic>
        <xdr:nvPicPr>
          <xdr:cNvPr id="4" name="図 3">
            <a:extLst>
              <a:ext uri="{FF2B5EF4-FFF2-40B4-BE49-F238E27FC236}">
                <a16:creationId xmlns:a16="http://schemas.microsoft.com/office/drawing/2014/main" id="{F73C65EF-2B6E-3DD4-3F62-8E73C746C4D0}"/>
              </a:ext>
            </a:extLst>
          </xdr:cNvPr>
          <xdr:cNvPicPr>
            <a:picLocks noChangeAspect="1"/>
          </xdr:cNvPicPr>
        </xdr:nvPicPr>
        <xdr:blipFill>
          <a:blip xmlns:r="http://schemas.openxmlformats.org/officeDocument/2006/relationships" r:embed="rId2"/>
          <a:stretch>
            <a:fillRect/>
          </a:stretch>
        </xdr:blipFill>
        <xdr:spPr>
          <a:xfrm>
            <a:off x="6429375" y="607219"/>
            <a:ext cx="17023551" cy="5239481"/>
          </a:xfrm>
          <a:prstGeom prst="rect">
            <a:avLst/>
          </a:prstGeom>
        </xdr:spPr>
      </xdr:pic>
      <xdr:pic>
        <xdr:nvPicPr>
          <xdr:cNvPr id="5" name="図 4">
            <a:extLst>
              <a:ext uri="{FF2B5EF4-FFF2-40B4-BE49-F238E27FC236}">
                <a16:creationId xmlns:a16="http://schemas.microsoft.com/office/drawing/2014/main" id="{23D62381-A5A9-7530-631E-FC78D30B9E12}"/>
              </a:ext>
            </a:extLst>
          </xdr:cNvPr>
          <xdr:cNvPicPr>
            <a:picLocks noChangeAspect="1"/>
          </xdr:cNvPicPr>
        </xdr:nvPicPr>
        <xdr:blipFill>
          <a:blip xmlns:r="http://schemas.openxmlformats.org/officeDocument/2006/relationships" r:embed="rId3"/>
          <a:stretch>
            <a:fillRect/>
          </a:stretch>
        </xdr:blipFill>
        <xdr:spPr>
          <a:xfrm>
            <a:off x="6429375" y="5845969"/>
            <a:ext cx="17052130" cy="4906060"/>
          </a:xfrm>
          <a:prstGeom prst="rect">
            <a:avLst/>
          </a:prstGeom>
        </xdr:spPr>
      </xdr:pic>
      <xdr:pic>
        <xdr:nvPicPr>
          <xdr:cNvPr id="6" name="図 5">
            <a:extLst>
              <a:ext uri="{FF2B5EF4-FFF2-40B4-BE49-F238E27FC236}">
                <a16:creationId xmlns:a16="http://schemas.microsoft.com/office/drawing/2014/main" id="{D24FEE6A-0887-DC2E-288A-7488BB4600FE}"/>
              </a:ext>
            </a:extLst>
          </xdr:cNvPr>
          <xdr:cNvPicPr>
            <a:picLocks noChangeAspect="1"/>
          </xdr:cNvPicPr>
        </xdr:nvPicPr>
        <xdr:blipFill>
          <a:blip xmlns:r="http://schemas.openxmlformats.org/officeDocument/2006/relationships" r:embed="rId4"/>
          <a:stretch>
            <a:fillRect/>
          </a:stretch>
        </xdr:blipFill>
        <xdr:spPr>
          <a:xfrm>
            <a:off x="6429375" y="10239376"/>
            <a:ext cx="17061656" cy="4229690"/>
          </a:xfrm>
          <a:prstGeom prst="rect">
            <a:avLst/>
          </a:prstGeom>
        </xdr:spPr>
      </xdr:pic>
    </xdr:grpSp>
    <xdr:clientData/>
  </xdr:twoCellAnchor>
  <xdr:twoCellAnchor editAs="oneCell">
    <xdr:from>
      <xdr:col>1</xdr:col>
      <xdr:colOff>0</xdr:colOff>
      <xdr:row>42</xdr:row>
      <xdr:rowOff>166687</xdr:rowOff>
    </xdr:from>
    <xdr:to>
      <xdr:col>13</xdr:col>
      <xdr:colOff>353072</xdr:colOff>
      <xdr:row>75</xdr:row>
      <xdr:rowOff>193817</xdr:rowOff>
    </xdr:to>
    <xdr:pic>
      <xdr:nvPicPr>
        <xdr:cNvPr id="8" name="図 7">
          <a:extLst>
            <a:ext uri="{FF2B5EF4-FFF2-40B4-BE49-F238E27FC236}">
              <a16:creationId xmlns:a16="http://schemas.microsoft.com/office/drawing/2014/main" id="{DBFDE682-489B-64A1-2F76-C2249822E096}"/>
            </a:ext>
          </a:extLst>
        </xdr:cNvPr>
        <xdr:cNvPicPr>
          <a:picLocks noChangeAspect="1"/>
        </xdr:cNvPicPr>
      </xdr:nvPicPr>
      <xdr:blipFill>
        <a:blip xmlns:r="http://schemas.openxmlformats.org/officeDocument/2006/relationships" r:embed="rId5"/>
        <a:stretch>
          <a:fillRect/>
        </a:stretch>
      </xdr:blipFill>
      <xdr:spPr>
        <a:xfrm>
          <a:off x="357188" y="8667750"/>
          <a:ext cx="4639322" cy="6706536"/>
        </a:xfrm>
        <a:prstGeom prst="rect">
          <a:avLst/>
        </a:prstGeom>
        <a:ln>
          <a:solidFill>
            <a:schemeClr val="tx1"/>
          </a:solidFill>
        </a:ln>
      </xdr:spPr>
    </xdr:pic>
    <xdr:clientData/>
  </xdr:twoCellAnchor>
  <xdr:twoCellAnchor>
    <xdr:from>
      <xdr:col>15</xdr:col>
      <xdr:colOff>163284</xdr:colOff>
      <xdr:row>51</xdr:row>
      <xdr:rowOff>47626</xdr:rowOff>
    </xdr:from>
    <xdr:to>
      <xdr:col>16</xdr:col>
      <xdr:colOff>259095</xdr:colOff>
      <xdr:row>59</xdr:row>
      <xdr:rowOff>117102</xdr:rowOff>
    </xdr:to>
    <xdr:sp macro="" textlink="">
      <xdr:nvSpPr>
        <xdr:cNvPr id="9" name="矢印: 右 8">
          <a:extLst>
            <a:ext uri="{FF2B5EF4-FFF2-40B4-BE49-F238E27FC236}">
              <a16:creationId xmlns:a16="http://schemas.microsoft.com/office/drawing/2014/main" id="{EF0086E2-5FC8-2EEF-8C95-E4A4508FB9BB}"/>
            </a:ext>
          </a:extLst>
        </xdr:cNvPr>
        <xdr:cNvSpPr/>
      </xdr:nvSpPr>
      <xdr:spPr>
        <a:xfrm rot="10800000">
          <a:off x="5470070" y="10824483"/>
          <a:ext cx="449596" cy="170233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260222</xdr:colOff>
      <xdr:row>5</xdr:row>
      <xdr:rowOff>98443</xdr:rowOff>
    </xdr:from>
    <xdr:to>
      <xdr:col>4</xdr:col>
      <xdr:colOff>332595</xdr:colOff>
      <xdr:row>7</xdr:row>
      <xdr:rowOff>77121</xdr:rowOff>
    </xdr:to>
    <xdr:sp macro="" textlink="">
      <xdr:nvSpPr>
        <xdr:cNvPr id="36" name="テキスト ボックス 35">
          <a:extLst>
            <a:ext uri="{FF2B5EF4-FFF2-40B4-BE49-F238E27FC236}">
              <a16:creationId xmlns:a16="http://schemas.microsoft.com/office/drawing/2014/main" id="{47D7A61E-B6B2-4C33-8AC0-80DB01037CB8}"/>
            </a:ext>
          </a:extLst>
        </xdr:cNvPr>
        <xdr:cNvSpPr txBox="1"/>
      </xdr:nvSpPr>
      <xdr:spPr>
        <a:xfrm>
          <a:off x="1331785" y="1110474"/>
          <a:ext cx="429560" cy="383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12</xdr:col>
      <xdr:colOff>29412</xdr:colOff>
      <xdr:row>5</xdr:row>
      <xdr:rowOff>89182</xdr:rowOff>
    </xdr:from>
    <xdr:to>
      <xdr:col>13</xdr:col>
      <xdr:colOff>106142</xdr:colOff>
      <xdr:row>7</xdr:row>
      <xdr:rowOff>67860</xdr:rowOff>
    </xdr:to>
    <xdr:sp macro="" textlink="">
      <xdr:nvSpPr>
        <xdr:cNvPr id="37" name="テキスト ボックス 36">
          <a:extLst>
            <a:ext uri="{FF2B5EF4-FFF2-40B4-BE49-F238E27FC236}">
              <a16:creationId xmlns:a16="http://schemas.microsoft.com/office/drawing/2014/main" id="{98590CB6-73C0-44C0-AF85-2DAE804E9B6F}"/>
            </a:ext>
          </a:extLst>
        </xdr:cNvPr>
        <xdr:cNvSpPr txBox="1"/>
      </xdr:nvSpPr>
      <xdr:spPr>
        <a:xfrm>
          <a:off x="4315662" y="1101213"/>
          <a:ext cx="433918" cy="383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③</a:t>
          </a:r>
        </a:p>
      </xdr:txBody>
    </xdr:sp>
    <xdr:clientData/>
  </xdr:twoCellAnchor>
  <xdr:twoCellAnchor>
    <xdr:from>
      <xdr:col>2</xdr:col>
      <xdr:colOff>146452</xdr:colOff>
      <xdr:row>12</xdr:row>
      <xdr:rowOff>136261</xdr:rowOff>
    </xdr:from>
    <xdr:to>
      <xdr:col>3</xdr:col>
      <xdr:colOff>223182</xdr:colOff>
      <xdr:row>14</xdr:row>
      <xdr:rowOff>114939</xdr:rowOff>
    </xdr:to>
    <xdr:sp macro="" textlink="">
      <xdr:nvSpPr>
        <xdr:cNvPr id="38" name="テキスト ボックス 37">
          <a:extLst>
            <a:ext uri="{FF2B5EF4-FFF2-40B4-BE49-F238E27FC236}">
              <a16:creationId xmlns:a16="http://schemas.microsoft.com/office/drawing/2014/main" id="{3547FD72-1131-4AEF-BF22-13FD31FBA812}"/>
            </a:ext>
          </a:extLst>
        </xdr:cNvPr>
        <xdr:cNvSpPr txBox="1"/>
      </xdr:nvSpPr>
      <xdr:spPr>
        <a:xfrm>
          <a:off x="860827" y="2565136"/>
          <a:ext cx="433918" cy="383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④</a:t>
          </a:r>
        </a:p>
      </xdr:txBody>
    </xdr:sp>
    <xdr:clientData/>
  </xdr:twoCellAnchor>
  <xdr:twoCellAnchor>
    <xdr:from>
      <xdr:col>0</xdr:col>
      <xdr:colOff>309563</xdr:colOff>
      <xdr:row>6</xdr:row>
      <xdr:rowOff>194860</xdr:rowOff>
    </xdr:from>
    <xdr:to>
      <xdr:col>7</xdr:col>
      <xdr:colOff>240927</xdr:colOff>
      <xdr:row>12</xdr:row>
      <xdr:rowOff>61170</xdr:rowOff>
    </xdr:to>
    <xdr:sp macro="" textlink="">
      <xdr:nvSpPr>
        <xdr:cNvPr id="39" name="四角形: 角を丸くする 38">
          <a:extLst>
            <a:ext uri="{FF2B5EF4-FFF2-40B4-BE49-F238E27FC236}">
              <a16:creationId xmlns:a16="http://schemas.microsoft.com/office/drawing/2014/main" id="{06191211-5CC6-4DBA-B6C5-B2D4A3FD7159}"/>
            </a:ext>
          </a:extLst>
        </xdr:cNvPr>
        <xdr:cNvSpPr/>
      </xdr:nvSpPr>
      <xdr:spPr>
        <a:xfrm>
          <a:off x="309563" y="1409298"/>
          <a:ext cx="2431677" cy="108074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112216</xdr:colOff>
      <xdr:row>6</xdr:row>
      <xdr:rowOff>196183</xdr:rowOff>
    </xdr:from>
    <xdr:to>
      <xdr:col>15</xdr:col>
      <xdr:colOff>293221</xdr:colOff>
      <xdr:row>12</xdr:row>
      <xdr:rowOff>62493</xdr:rowOff>
    </xdr:to>
    <xdr:sp macro="" textlink="">
      <xdr:nvSpPr>
        <xdr:cNvPr id="40" name="四角形: 角を丸くする 39">
          <a:extLst>
            <a:ext uri="{FF2B5EF4-FFF2-40B4-BE49-F238E27FC236}">
              <a16:creationId xmlns:a16="http://schemas.microsoft.com/office/drawing/2014/main" id="{DA6A9D4F-6D60-4FBE-9F74-8E438ED4562A}"/>
            </a:ext>
          </a:extLst>
        </xdr:cNvPr>
        <xdr:cNvSpPr/>
      </xdr:nvSpPr>
      <xdr:spPr>
        <a:xfrm>
          <a:off x="2969716" y="1410621"/>
          <a:ext cx="2681318" cy="108074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219600</xdr:colOff>
      <xdr:row>14</xdr:row>
      <xdr:rowOff>9106</xdr:rowOff>
    </xdr:from>
    <xdr:to>
      <xdr:col>7</xdr:col>
      <xdr:colOff>166687</xdr:colOff>
      <xdr:row>21</xdr:row>
      <xdr:rowOff>25370</xdr:rowOff>
    </xdr:to>
    <xdr:sp macro="" textlink="">
      <xdr:nvSpPr>
        <xdr:cNvPr id="41" name="四角形: 角を丸くする 40">
          <a:extLst>
            <a:ext uri="{FF2B5EF4-FFF2-40B4-BE49-F238E27FC236}">
              <a16:creationId xmlns:a16="http://schemas.microsoft.com/office/drawing/2014/main" id="{0532696C-965F-4B48-8546-BB3ED9FE37EB}"/>
            </a:ext>
          </a:extLst>
        </xdr:cNvPr>
        <xdr:cNvSpPr/>
      </xdr:nvSpPr>
      <xdr:spPr>
        <a:xfrm>
          <a:off x="219600" y="2842794"/>
          <a:ext cx="2447400" cy="143310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174620</xdr:colOff>
      <xdr:row>21</xdr:row>
      <xdr:rowOff>113851</xdr:rowOff>
    </xdr:from>
    <xdr:to>
      <xdr:col>6</xdr:col>
      <xdr:colOff>240926</xdr:colOff>
      <xdr:row>27</xdr:row>
      <xdr:rowOff>35719</xdr:rowOff>
    </xdr:to>
    <xdr:sp macro="" textlink="">
      <xdr:nvSpPr>
        <xdr:cNvPr id="42" name="四角形: 角を丸くする 41">
          <a:extLst>
            <a:ext uri="{FF2B5EF4-FFF2-40B4-BE49-F238E27FC236}">
              <a16:creationId xmlns:a16="http://schemas.microsoft.com/office/drawing/2014/main" id="{D5A34EA8-6113-44B7-BD1E-4639B20FA60A}"/>
            </a:ext>
          </a:extLst>
        </xdr:cNvPr>
        <xdr:cNvSpPr/>
      </xdr:nvSpPr>
      <xdr:spPr>
        <a:xfrm>
          <a:off x="174620" y="4364382"/>
          <a:ext cx="2209431" cy="11363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215399</xdr:colOff>
      <xdr:row>16</xdr:row>
      <xdr:rowOff>80545</xdr:rowOff>
    </xdr:from>
    <xdr:to>
      <xdr:col>14</xdr:col>
      <xdr:colOff>269407</xdr:colOff>
      <xdr:row>20</xdr:row>
      <xdr:rowOff>95250</xdr:rowOff>
    </xdr:to>
    <xdr:sp macro="" textlink="">
      <xdr:nvSpPr>
        <xdr:cNvPr id="43" name="四角形: 角を丸くする 42">
          <a:extLst>
            <a:ext uri="{FF2B5EF4-FFF2-40B4-BE49-F238E27FC236}">
              <a16:creationId xmlns:a16="http://schemas.microsoft.com/office/drawing/2014/main" id="{D47AE96E-BB84-470C-9D64-CE32F19FDD21}"/>
            </a:ext>
          </a:extLst>
        </xdr:cNvPr>
        <xdr:cNvSpPr/>
      </xdr:nvSpPr>
      <xdr:spPr>
        <a:xfrm>
          <a:off x="2715712" y="3319045"/>
          <a:ext cx="2554320" cy="82433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168164</xdr:colOff>
      <xdr:row>23</xdr:row>
      <xdr:rowOff>68557</xdr:rowOff>
    </xdr:from>
    <xdr:to>
      <xdr:col>7</xdr:col>
      <xdr:colOff>244894</xdr:colOff>
      <xdr:row>25</xdr:row>
      <xdr:rowOff>37710</xdr:rowOff>
    </xdr:to>
    <xdr:sp macro="" textlink="">
      <xdr:nvSpPr>
        <xdr:cNvPr id="44" name="テキスト ボックス 43">
          <a:extLst>
            <a:ext uri="{FF2B5EF4-FFF2-40B4-BE49-F238E27FC236}">
              <a16:creationId xmlns:a16="http://schemas.microsoft.com/office/drawing/2014/main" id="{6C7B44E0-44F4-49C6-ADF7-9C05C6E0B8A6}"/>
            </a:ext>
          </a:extLst>
        </xdr:cNvPr>
        <xdr:cNvSpPr txBox="1"/>
      </xdr:nvSpPr>
      <xdr:spPr>
        <a:xfrm>
          <a:off x="2311289" y="4723901"/>
          <a:ext cx="433918" cy="37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⑥</a:t>
          </a:r>
        </a:p>
      </xdr:txBody>
    </xdr:sp>
    <xdr:clientData/>
  </xdr:twoCellAnchor>
  <xdr:twoCellAnchor>
    <xdr:from>
      <xdr:col>10</xdr:col>
      <xdr:colOff>196722</xdr:colOff>
      <xdr:row>17</xdr:row>
      <xdr:rowOff>53075</xdr:rowOff>
    </xdr:from>
    <xdr:to>
      <xdr:col>11</xdr:col>
      <xdr:colOff>269094</xdr:colOff>
      <xdr:row>19</xdr:row>
      <xdr:rowOff>31753</xdr:rowOff>
    </xdr:to>
    <xdr:sp macro="" textlink="">
      <xdr:nvSpPr>
        <xdr:cNvPr id="45" name="テキスト ボックス 44">
          <a:extLst>
            <a:ext uri="{FF2B5EF4-FFF2-40B4-BE49-F238E27FC236}">
              <a16:creationId xmlns:a16="http://schemas.microsoft.com/office/drawing/2014/main" id="{A1F9418E-8F1B-4A88-AF39-21044AE4CAB2}"/>
            </a:ext>
          </a:extLst>
        </xdr:cNvPr>
        <xdr:cNvSpPr txBox="1"/>
      </xdr:nvSpPr>
      <xdr:spPr>
        <a:xfrm>
          <a:off x="3768597" y="3493981"/>
          <a:ext cx="429560" cy="383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⑤</a:t>
          </a:r>
        </a:p>
      </xdr:txBody>
    </xdr:sp>
    <xdr:clientData/>
  </xdr:twoCellAnchor>
  <xdr:twoCellAnchor>
    <xdr:from>
      <xdr:col>9</xdr:col>
      <xdr:colOff>230032</xdr:colOff>
      <xdr:row>3</xdr:row>
      <xdr:rowOff>11906</xdr:rowOff>
    </xdr:from>
    <xdr:to>
      <xdr:col>14</xdr:col>
      <xdr:colOff>219606</xdr:colOff>
      <xdr:row>5</xdr:row>
      <xdr:rowOff>26694</xdr:rowOff>
    </xdr:to>
    <xdr:sp macro="" textlink="">
      <xdr:nvSpPr>
        <xdr:cNvPr id="46" name="四角形: 角を丸くする 45">
          <a:extLst>
            <a:ext uri="{FF2B5EF4-FFF2-40B4-BE49-F238E27FC236}">
              <a16:creationId xmlns:a16="http://schemas.microsoft.com/office/drawing/2014/main" id="{11E4B162-2A38-4652-8BA1-45BDB9A28ADB}"/>
            </a:ext>
          </a:extLst>
        </xdr:cNvPr>
        <xdr:cNvSpPr/>
      </xdr:nvSpPr>
      <xdr:spPr>
        <a:xfrm>
          <a:off x="3444720" y="619125"/>
          <a:ext cx="1775511" cy="419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143962</xdr:colOff>
      <xdr:row>3</xdr:row>
      <xdr:rowOff>53617</xdr:rowOff>
    </xdr:from>
    <xdr:to>
      <xdr:col>9</xdr:col>
      <xdr:colOff>216334</xdr:colOff>
      <xdr:row>5</xdr:row>
      <xdr:rowOff>65913</xdr:rowOff>
    </xdr:to>
    <xdr:sp macro="" textlink="">
      <xdr:nvSpPr>
        <xdr:cNvPr id="48" name="テキスト ボックス 47">
          <a:extLst>
            <a:ext uri="{FF2B5EF4-FFF2-40B4-BE49-F238E27FC236}">
              <a16:creationId xmlns:a16="http://schemas.microsoft.com/office/drawing/2014/main" id="{ED7EE4F4-9A63-4FBE-963F-7140309BC516}"/>
            </a:ext>
          </a:extLst>
        </xdr:cNvPr>
        <xdr:cNvSpPr txBox="1"/>
      </xdr:nvSpPr>
      <xdr:spPr>
        <a:xfrm>
          <a:off x="3001462" y="660836"/>
          <a:ext cx="429560" cy="417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23</xdr:col>
      <xdr:colOff>35718</xdr:colOff>
      <xdr:row>3</xdr:row>
      <xdr:rowOff>81641</xdr:rowOff>
    </xdr:from>
    <xdr:to>
      <xdr:col>24</xdr:col>
      <xdr:colOff>104689</xdr:colOff>
      <xdr:row>5</xdr:row>
      <xdr:rowOff>52226</xdr:rowOff>
    </xdr:to>
    <xdr:sp macro="" textlink="">
      <xdr:nvSpPr>
        <xdr:cNvPr id="49" name="テキスト ボックス 48">
          <a:extLst>
            <a:ext uri="{FF2B5EF4-FFF2-40B4-BE49-F238E27FC236}">
              <a16:creationId xmlns:a16="http://schemas.microsoft.com/office/drawing/2014/main" id="{9E663A02-0158-4CA6-BA6D-2E8B1372FBD6}"/>
            </a:ext>
          </a:extLst>
        </xdr:cNvPr>
        <xdr:cNvSpPr txBox="1"/>
      </xdr:nvSpPr>
      <xdr:spPr>
        <a:xfrm>
          <a:off x="8172789" y="925284"/>
          <a:ext cx="422757" cy="378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⑦</a:t>
          </a:r>
        </a:p>
      </xdr:txBody>
    </xdr:sp>
    <xdr:clientData/>
  </xdr:twoCellAnchor>
  <xdr:twoCellAnchor>
    <xdr:from>
      <xdr:col>20</xdr:col>
      <xdr:colOff>175095</xdr:colOff>
      <xdr:row>11</xdr:row>
      <xdr:rowOff>78517</xdr:rowOff>
    </xdr:from>
    <xdr:to>
      <xdr:col>25</xdr:col>
      <xdr:colOff>59531</xdr:colOff>
      <xdr:row>27</xdr:row>
      <xdr:rowOff>23812</xdr:rowOff>
    </xdr:to>
    <xdr:sp macro="" textlink="">
      <xdr:nvSpPr>
        <xdr:cNvPr id="50" name="四角形: 角を丸くする 49">
          <a:extLst>
            <a:ext uri="{FF2B5EF4-FFF2-40B4-BE49-F238E27FC236}">
              <a16:creationId xmlns:a16="http://schemas.microsoft.com/office/drawing/2014/main" id="{E1497024-12D9-472D-812F-EE258E03CC70}"/>
            </a:ext>
          </a:extLst>
        </xdr:cNvPr>
        <xdr:cNvSpPr/>
      </xdr:nvSpPr>
      <xdr:spPr>
        <a:xfrm>
          <a:off x="7318845" y="2304986"/>
          <a:ext cx="1670374" cy="3183795"/>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348786</xdr:colOff>
      <xdr:row>3</xdr:row>
      <xdr:rowOff>154234</xdr:rowOff>
    </xdr:from>
    <xdr:to>
      <xdr:col>34</xdr:col>
      <xdr:colOff>47625</xdr:colOff>
      <xdr:row>6</xdr:row>
      <xdr:rowOff>119139</xdr:rowOff>
    </xdr:to>
    <xdr:sp macro="" textlink="">
      <xdr:nvSpPr>
        <xdr:cNvPr id="51" name="四角形: 角を丸くする 50">
          <a:extLst>
            <a:ext uri="{FF2B5EF4-FFF2-40B4-BE49-F238E27FC236}">
              <a16:creationId xmlns:a16="http://schemas.microsoft.com/office/drawing/2014/main" id="{C362E796-C173-4113-9268-6722BCB5AD84}"/>
            </a:ext>
          </a:extLst>
        </xdr:cNvPr>
        <xdr:cNvSpPr/>
      </xdr:nvSpPr>
      <xdr:spPr>
        <a:xfrm>
          <a:off x="10350036" y="761453"/>
          <a:ext cx="1841964" cy="572124"/>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166687</xdr:colOff>
      <xdr:row>3</xdr:row>
      <xdr:rowOff>119062</xdr:rowOff>
    </xdr:from>
    <xdr:to>
      <xdr:col>23</xdr:col>
      <xdr:colOff>47624</xdr:colOff>
      <xdr:row>6</xdr:row>
      <xdr:rowOff>166686</xdr:rowOff>
    </xdr:to>
    <xdr:sp macro="" textlink="">
      <xdr:nvSpPr>
        <xdr:cNvPr id="52" name="四角形: 角を丸くする 51">
          <a:extLst>
            <a:ext uri="{FF2B5EF4-FFF2-40B4-BE49-F238E27FC236}">
              <a16:creationId xmlns:a16="http://schemas.microsoft.com/office/drawing/2014/main" id="{98C51F7C-9492-4D6B-9BA9-0301A3A4F778}"/>
            </a:ext>
          </a:extLst>
        </xdr:cNvPr>
        <xdr:cNvSpPr/>
      </xdr:nvSpPr>
      <xdr:spPr>
        <a:xfrm>
          <a:off x="6596062" y="726281"/>
          <a:ext cx="1666875" cy="654843"/>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217814</xdr:colOff>
      <xdr:row>6</xdr:row>
      <xdr:rowOff>35718</xdr:rowOff>
    </xdr:from>
    <xdr:to>
      <xdr:col>32</xdr:col>
      <xdr:colOff>290187</xdr:colOff>
      <xdr:row>8</xdr:row>
      <xdr:rowOff>6302</xdr:rowOff>
    </xdr:to>
    <xdr:sp macro="" textlink="">
      <xdr:nvSpPr>
        <xdr:cNvPr id="53" name="テキスト ボックス 52">
          <a:extLst>
            <a:ext uri="{FF2B5EF4-FFF2-40B4-BE49-F238E27FC236}">
              <a16:creationId xmlns:a16="http://schemas.microsoft.com/office/drawing/2014/main" id="{CD299207-BF7F-4012-870C-8E53EC5F2D88}"/>
            </a:ext>
          </a:extLst>
        </xdr:cNvPr>
        <xdr:cNvSpPr txBox="1"/>
      </xdr:nvSpPr>
      <xdr:spPr>
        <a:xfrm>
          <a:off x="11290627" y="1250156"/>
          <a:ext cx="429560" cy="3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⑧</a:t>
          </a:r>
        </a:p>
      </xdr:txBody>
    </xdr:sp>
    <xdr:clientData/>
  </xdr:twoCellAnchor>
  <xdr:twoCellAnchor>
    <xdr:from>
      <xdr:col>21</xdr:col>
      <xdr:colOff>189798</xdr:colOff>
      <xdr:row>12</xdr:row>
      <xdr:rowOff>96649</xdr:rowOff>
    </xdr:from>
    <xdr:to>
      <xdr:col>22</xdr:col>
      <xdr:colOff>262171</xdr:colOff>
      <xdr:row>14</xdr:row>
      <xdr:rowOff>67233</xdr:rowOff>
    </xdr:to>
    <xdr:sp macro="" textlink="">
      <xdr:nvSpPr>
        <xdr:cNvPr id="54" name="テキスト ボックス 53">
          <a:extLst>
            <a:ext uri="{FF2B5EF4-FFF2-40B4-BE49-F238E27FC236}">
              <a16:creationId xmlns:a16="http://schemas.microsoft.com/office/drawing/2014/main" id="{F04837F9-4C30-4E69-90C1-AF8F88F96C6E}"/>
            </a:ext>
          </a:extLst>
        </xdr:cNvPr>
        <xdr:cNvSpPr txBox="1"/>
      </xdr:nvSpPr>
      <xdr:spPr>
        <a:xfrm>
          <a:off x="7690736" y="2525524"/>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⑨</a:t>
          </a:r>
        </a:p>
      </xdr:txBody>
    </xdr:sp>
    <xdr:clientData/>
  </xdr:twoCellAnchor>
  <xdr:twoCellAnchor>
    <xdr:from>
      <xdr:col>0</xdr:col>
      <xdr:colOff>254158</xdr:colOff>
      <xdr:row>67</xdr:row>
      <xdr:rowOff>150343</xdr:rowOff>
    </xdr:from>
    <xdr:to>
      <xdr:col>6</xdr:col>
      <xdr:colOff>190501</xdr:colOff>
      <xdr:row>73</xdr:row>
      <xdr:rowOff>71438</xdr:rowOff>
    </xdr:to>
    <xdr:sp macro="" textlink="">
      <xdr:nvSpPr>
        <xdr:cNvPr id="55" name="四角形: 角を丸くする 54">
          <a:extLst>
            <a:ext uri="{FF2B5EF4-FFF2-40B4-BE49-F238E27FC236}">
              <a16:creationId xmlns:a16="http://schemas.microsoft.com/office/drawing/2014/main" id="{91217B8B-7D47-4601-B857-5AF590047D8A}"/>
            </a:ext>
          </a:extLst>
        </xdr:cNvPr>
        <xdr:cNvSpPr/>
      </xdr:nvSpPr>
      <xdr:spPr>
        <a:xfrm>
          <a:off x="254158" y="13711562"/>
          <a:ext cx="2079468" cy="11355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52684</xdr:colOff>
      <xdr:row>56</xdr:row>
      <xdr:rowOff>40821</xdr:rowOff>
    </xdr:from>
    <xdr:to>
      <xdr:col>14</xdr:col>
      <xdr:colOff>107156</xdr:colOff>
      <xdr:row>57</xdr:row>
      <xdr:rowOff>27214</xdr:rowOff>
    </xdr:to>
    <xdr:sp macro="" textlink="">
      <xdr:nvSpPr>
        <xdr:cNvPr id="56" name="四角形: 角を丸くする 55">
          <a:extLst>
            <a:ext uri="{FF2B5EF4-FFF2-40B4-BE49-F238E27FC236}">
              <a16:creationId xmlns:a16="http://schemas.microsoft.com/office/drawing/2014/main" id="{658A1787-E73C-40A7-83D0-1813505F2D93}"/>
            </a:ext>
          </a:extLst>
        </xdr:cNvPr>
        <xdr:cNvSpPr/>
      </xdr:nvSpPr>
      <xdr:spPr>
        <a:xfrm>
          <a:off x="2882970" y="11838214"/>
          <a:ext cx="2177186" cy="1905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242251</xdr:colOff>
      <xdr:row>43</xdr:row>
      <xdr:rowOff>8560</xdr:rowOff>
    </xdr:from>
    <xdr:to>
      <xdr:col>14</xdr:col>
      <xdr:colOff>162099</xdr:colOff>
      <xdr:row>44</xdr:row>
      <xdr:rowOff>142876</xdr:rowOff>
    </xdr:to>
    <xdr:sp macro="" textlink="">
      <xdr:nvSpPr>
        <xdr:cNvPr id="57" name="四角形: 角を丸くする 56">
          <a:extLst>
            <a:ext uri="{FF2B5EF4-FFF2-40B4-BE49-F238E27FC236}">
              <a16:creationId xmlns:a16="http://schemas.microsoft.com/office/drawing/2014/main" id="{C1A1FB32-4D10-41A3-BC86-2A45DBE315DE}"/>
            </a:ext>
          </a:extLst>
        </xdr:cNvPr>
        <xdr:cNvSpPr/>
      </xdr:nvSpPr>
      <xdr:spPr>
        <a:xfrm>
          <a:off x="3456939" y="8712029"/>
          <a:ext cx="1705785" cy="336722"/>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33228</xdr:colOff>
      <xdr:row>45</xdr:row>
      <xdr:rowOff>15018</xdr:rowOff>
    </xdr:from>
    <xdr:to>
      <xdr:col>5</xdr:col>
      <xdr:colOff>105600</xdr:colOff>
      <xdr:row>46</xdr:row>
      <xdr:rowOff>196101</xdr:rowOff>
    </xdr:to>
    <xdr:sp macro="" textlink="">
      <xdr:nvSpPr>
        <xdr:cNvPr id="58" name="テキスト ボックス 57">
          <a:extLst>
            <a:ext uri="{FF2B5EF4-FFF2-40B4-BE49-F238E27FC236}">
              <a16:creationId xmlns:a16="http://schemas.microsoft.com/office/drawing/2014/main" id="{E98B2275-F85D-4CBF-9B55-5E165286D147}"/>
            </a:ext>
          </a:extLst>
        </xdr:cNvPr>
        <xdr:cNvSpPr txBox="1"/>
      </xdr:nvSpPr>
      <xdr:spPr>
        <a:xfrm>
          <a:off x="1461978" y="9123299"/>
          <a:ext cx="429560" cy="3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11</xdr:col>
      <xdr:colOff>178594</xdr:colOff>
      <xdr:row>44</xdr:row>
      <xdr:rowOff>196257</xdr:rowOff>
    </xdr:from>
    <xdr:to>
      <xdr:col>12</xdr:col>
      <xdr:colOff>183418</xdr:colOff>
      <xdr:row>46</xdr:row>
      <xdr:rowOff>174934</xdr:rowOff>
    </xdr:to>
    <xdr:sp macro="" textlink="">
      <xdr:nvSpPr>
        <xdr:cNvPr id="59" name="テキスト ボックス 58">
          <a:extLst>
            <a:ext uri="{FF2B5EF4-FFF2-40B4-BE49-F238E27FC236}">
              <a16:creationId xmlns:a16="http://schemas.microsoft.com/office/drawing/2014/main" id="{B1425A7D-EC7E-4F42-B2D2-270D06C4E1CE}"/>
            </a:ext>
          </a:extLst>
        </xdr:cNvPr>
        <xdr:cNvSpPr txBox="1"/>
      </xdr:nvSpPr>
      <xdr:spPr>
        <a:xfrm flipH="1">
          <a:off x="4107657" y="9102132"/>
          <a:ext cx="362011" cy="3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③</a:t>
          </a:r>
        </a:p>
      </xdr:txBody>
    </xdr:sp>
    <xdr:clientData/>
  </xdr:twoCellAnchor>
  <xdr:twoCellAnchor>
    <xdr:from>
      <xdr:col>0</xdr:col>
      <xdr:colOff>0</xdr:colOff>
      <xdr:row>55</xdr:row>
      <xdr:rowOff>180304</xdr:rowOff>
    </xdr:from>
    <xdr:to>
      <xdr:col>1</xdr:col>
      <xdr:colOff>76730</xdr:colOff>
      <xdr:row>57</xdr:row>
      <xdr:rowOff>158984</xdr:rowOff>
    </xdr:to>
    <xdr:sp macro="" textlink="">
      <xdr:nvSpPr>
        <xdr:cNvPr id="60" name="テキスト ボックス 59">
          <a:extLst>
            <a:ext uri="{FF2B5EF4-FFF2-40B4-BE49-F238E27FC236}">
              <a16:creationId xmlns:a16="http://schemas.microsoft.com/office/drawing/2014/main" id="{68CB0B4D-CCA9-4A08-BA1D-65251B3F3B11}"/>
            </a:ext>
          </a:extLst>
        </xdr:cNvPr>
        <xdr:cNvSpPr txBox="1"/>
      </xdr:nvSpPr>
      <xdr:spPr>
        <a:xfrm>
          <a:off x="0" y="11312648"/>
          <a:ext cx="433918" cy="38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④</a:t>
          </a:r>
        </a:p>
      </xdr:txBody>
    </xdr:sp>
    <xdr:clientData/>
  </xdr:twoCellAnchor>
  <xdr:twoCellAnchor>
    <xdr:from>
      <xdr:col>1</xdr:col>
      <xdr:colOff>34944</xdr:colOff>
      <xdr:row>46</xdr:row>
      <xdr:rowOff>123341</xdr:rowOff>
    </xdr:from>
    <xdr:to>
      <xdr:col>7</xdr:col>
      <xdr:colOff>144201</xdr:colOff>
      <xdr:row>51</xdr:row>
      <xdr:rowOff>158439</xdr:rowOff>
    </xdr:to>
    <xdr:sp macro="" textlink="">
      <xdr:nvSpPr>
        <xdr:cNvPr id="61" name="四角形: 角を丸くする 60">
          <a:extLst>
            <a:ext uri="{FF2B5EF4-FFF2-40B4-BE49-F238E27FC236}">
              <a16:creationId xmlns:a16="http://schemas.microsoft.com/office/drawing/2014/main" id="{54051E4D-3037-4C90-A6D7-DC7A0C1BE159}"/>
            </a:ext>
          </a:extLst>
        </xdr:cNvPr>
        <xdr:cNvSpPr/>
      </xdr:nvSpPr>
      <xdr:spPr>
        <a:xfrm>
          <a:off x="392132" y="9434029"/>
          <a:ext cx="2252382" cy="10471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4827</xdr:colOff>
      <xdr:row>46</xdr:row>
      <xdr:rowOff>124664</xdr:rowOff>
    </xdr:from>
    <xdr:to>
      <xdr:col>13</xdr:col>
      <xdr:colOff>226218</xdr:colOff>
      <xdr:row>51</xdr:row>
      <xdr:rowOff>159762</xdr:rowOff>
    </xdr:to>
    <xdr:sp macro="" textlink="">
      <xdr:nvSpPr>
        <xdr:cNvPr id="62" name="四角形: 角を丸くする 61">
          <a:extLst>
            <a:ext uri="{FF2B5EF4-FFF2-40B4-BE49-F238E27FC236}">
              <a16:creationId xmlns:a16="http://schemas.microsoft.com/office/drawing/2014/main" id="{607E657F-975D-4C1B-9B21-E8E4328E989D}"/>
            </a:ext>
          </a:extLst>
        </xdr:cNvPr>
        <xdr:cNvSpPr/>
      </xdr:nvSpPr>
      <xdr:spPr>
        <a:xfrm>
          <a:off x="2862327" y="9435352"/>
          <a:ext cx="2007329" cy="10471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91672</xdr:colOff>
      <xdr:row>54</xdr:row>
      <xdr:rowOff>35718</xdr:rowOff>
    </xdr:from>
    <xdr:to>
      <xdr:col>7</xdr:col>
      <xdr:colOff>119062</xdr:colOff>
      <xdr:row>61</xdr:row>
      <xdr:rowOff>15486</xdr:rowOff>
    </xdr:to>
    <xdr:sp macro="" textlink="">
      <xdr:nvSpPr>
        <xdr:cNvPr id="63" name="四角形: 角を丸くする 62">
          <a:extLst>
            <a:ext uri="{FF2B5EF4-FFF2-40B4-BE49-F238E27FC236}">
              <a16:creationId xmlns:a16="http://schemas.microsoft.com/office/drawing/2014/main" id="{6FB1FBDC-80C8-4BCE-AF1D-66EA4C840081}"/>
            </a:ext>
          </a:extLst>
        </xdr:cNvPr>
        <xdr:cNvSpPr/>
      </xdr:nvSpPr>
      <xdr:spPr>
        <a:xfrm>
          <a:off x="448860" y="10965656"/>
          <a:ext cx="2170515" cy="139661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67159</xdr:colOff>
      <xdr:row>60</xdr:row>
      <xdr:rowOff>2879</xdr:rowOff>
    </xdr:from>
    <xdr:to>
      <xdr:col>14</xdr:col>
      <xdr:colOff>83344</xdr:colOff>
      <xdr:row>62</xdr:row>
      <xdr:rowOff>95249</xdr:rowOff>
    </xdr:to>
    <xdr:sp macro="" textlink="">
      <xdr:nvSpPr>
        <xdr:cNvPr id="64" name="四角形: 角を丸くする 63">
          <a:extLst>
            <a:ext uri="{FF2B5EF4-FFF2-40B4-BE49-F238E27FC236}">
              <a16:creationId xmlns:a16="http://schemas.microsoft.com/office/drawing/2014/main" id="{9AE8A612-0A95-4143-9561-B3F31AC385A8}"/>
            </a:ext>
          </a:extLst>
        </xdr:cNvPr>
        <xdr:cNvSpPr/>
      </xdr:nvSpPr>
      <xdr:spPr>
        <a:xfrm>
          <a:off x="2567472" y="12147254"/>
          <a:ext cx="2516497" cy="4971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74939</xdr:colOff>
      <xdr:row>60</xdr:row>
      <xdr:rowOff>35173</xdr:rowOff>
    </xdr:from>
    <xdr:to>
      <xdr:col>15</xdr:col>
      <xdr:colOff>147312</xdr:colOff>
      <xdr:row>62</xdr:row>
      <xdr:rowOff>13850</xdr:rowOff>
    </xdr:to>
    <xdr:sp macro="" textlink="">
      <xdr:nvSpPr>
        <xdr:cNvPr id="65" name="テキスト ボックス 64">
          <a:extLst>
            <a:ext uri="{FF2B5EF4-FFF2-40B4-BE49-F238E27FC236}">
              <a16:creationId xmlns:a16="http://schemas.microsoft.com/office/drawing/2014/main" id="{07089E1E-6888-427A-881F-7E0911765F1A}"/>
            </a:ext>
          </a:extLst>
        </xdr:cNvPr>
        <xdr:cNvSpPr txBox="1"/>
      </xdr:nvSpPr>
      <xdr:spPr>
        <a:xfrm>
          <a:off x="5075564" y="12179548"/>
          <a:ext cx="429561" cy="3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⑤</a:t>
          </a:r>
        </a:p>
      </xdr:txBody>
    </xdr:sp>
    <xdr:clientData/>
  </xdr:twoCellAnchor>
  <xdr:twoCellAnchor>
    <xdr:from>
      <xdr:col>1</xdr:col>
      <xdr:colOff>339834</xdr:colOff>
      <xdr:row>66</xdr:row>
      <xdr:rowOff>12293</xdr:rowOff>
    </xdr:from>
    <xdr:to>
      <xdr:col>3</xdr:col>
      <xdr:colOff>55019</xdr:colOff>
      <xdr:row>67</xdr:row>
      <xdr:rowOff>185284</xdr:rowOff>
    </xdr:to>
    <xdr:sp macro="" textlink="">
      <xdr:nvSpPr>
        <xdr:cNvPr id="66" name="テキスト ボックス 65">
          <a:extLst>
            <a:ext uri="{FF2B5EF4-FFF2-40B4-BE49-F238E27FC236}">
              <a16:creationId xmlns:a16="http://schemas.microsoft.com/office/drawing/2014/main" id="{34CC8599-A1B5-472F-BE3A-60FE7741AE1D}"/>
            </a:ext>
          </a:extLst>
        </xdr:cNvPr>
        <xdr:cNvSpPr txBox="1"/>
      </xdr:nvSpPr>
      <xdr:spPr>
        <a:xfrm>
          <a:off x="697022" y="13371106"/>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⑥</a:t>
          </a:r>
        </a:p>
      </xdr:txBody>
    </xdr:sp>
    <xdr:clientData/>
  </xdr:twoCellAnchor>
  <xdr:twoCellAnchor>
    <xdr:from>
      <xdr:col>14</xdr:col>
      <xdr:colOff>82567</xdr:colOff>
      <xdr:row>42</xdr:row>
      <xdr:rowOff>178594</xdr:rowOff>
    </xdr:from>
    <xdr:to>
      <xdr:col>15</xdr:col>
      <xdr:colOff>154939</xdr:colOff>
      <xdr:row>44</xdr:row>
      <xdr:rowOff>149179</xdr:rowOff>
    </xdr:to>
    <xdr:sp macro="" textlink="">
      <xdr:nvSpPr>
        <xdr:cNvPr id="67" name="テキスト ボックス 66">
          <a:extLst>
            <a:ext uri="{FF2B5EF4-FFF2-40B4-BE49-F238E27FC236}">
              <a16:creationId xmlns:a16="http://schemas.microsoft.com/office/drawing/2014/main" id="{6311AD8D-7BD8-4DE4-81A3-C1CE14F85A89}"/>
            </a:ext>
          </a:extLst>
        </xdr:cNvPr>
        <xdr:cNvSpPr txBox="1"/>
      </xdr:nvSpPr>
      <xdr:spPr>
        <a:xfrm>
          <a:off x="5083192" y="8679657"/>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⑧</a:t>
          </a:r>
        </a:p>
      </xdr:txBody>
    </xdr:sp>
    <xdr:clientData/>
  </xdr:twoCellAnchor>
  <xdr:twoCellAnchor>
    <xdr:from>
      <xdr:col>14</xdr:col>
      <xdr:colOff>49147</xdr:colOff>
      <xdr:row>55</xdr:row>
      <xdr:rowOff>162086</xdr:rowOff>
    </xdr:from>
    <xdr:to>
      <xdr:col>15</xdr:col>
      <xdr:colOff>121518</xdr:colOff>
      <xdr:row>57</xdr:row>
      <xdr:rowOff>132670</xdr:rowOff>
    </xdr:to>
    <xdr:sp macro="" textlink="">
      <xdr:nvSpPr>
        <xdr:cNvPr id="68" name="テキスト ボックス 67">
          <a:extLst>
            <a:ext uri="{FF2B5EF4-FFF2-40B4-BE49-F238E27FC236}">
              <a16:creationId xmlns:a16="http://schemas.microsoft.com/office/drawing/2014/main" id="{2AB079AF-E911-4A82-9F81-35FACCE1310C}"/>
            </a:ext>
          </a:extLst>
        </xdr:cNvPr>
        <xdr:cNvSpPr txBox="1"/>
      </xdr:nvSpPr>
      <xdr:spPr>
        <a:xfrm>
          <a:off x="5002147" y="11755372"/>
          <a:ext cx="426157" cy="37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⑨</a:t>
          </a:r>
        </a:p>
      </xdr:txBody>
    </xdr:sp>
    <xdr:clientData/>
  </xdr:twoCellAnchor>
  <xdr:twoCellAnchor>
    <xdr:from>
      <xdr:col>14</xdr:col>
      <xdr:colOff>82564</xdr:colOff>
      <xdr:row>62</xdr:row>
      <xdr:rowOff>129566</xdr:rowOff>
    </xdr:from>
    <xdr:to>
      <xdr:col>15</xdr:col>
      <xdr:colOff>154936</xdr:colOff>
      <xdr:row>64</xdr:row>
      <xdr:rowOff>100150</xdr:rowOff>
    </xdr:to>
    <xdr:sp macro="" textlink="">
      <xdr:nvSpPr>
        <xdr:cNvPr id="69" name="テキスト ボックス 68">
          <a:extLst>
            <a:ext uri="{FF2B5EF4-FFF2-40B4-BE49-F238E27FC236}">
              <a16:creationId xmlns:a16="http://schemas.microsoft.com/office/drawing/2014/main" id="{93028D77-9F94-4C9A-AFCD-D81834E76144}"/>
            </a:ext>
          </a:extLst>
        </xdr:cNvPr>
        <xdr:cNvSpPr txBox="1"/>
      </xdr:nvSpPr>
      <xdr:spPr>
        <a:xfrm>
          <a:off x="5083189" y="12678754"/>
          <a:ext cx="429560" cy="3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⑩</a:t>
          </a:r>
        </a:p>
      </xdr:txBody>
    </xdr:sp>
    <xdr:clientData/>
  </xdr:twoCellAnchor>
  <xdr:twoCellAnchor>
    <xdr:from>
      <xdr:col>14</xdr:col>
      <xdr:colOff>82565</xdr:colOff>
      <xdr:row>65</xdr:row>
      <xdr:rowOff>4200</xdr:rowOff>
    </xdr:from>
    <xdr:to>
      <xdr:col>15</xdr:col>
      <xdr:colOff>154937</xdr:colOff>
      <xdr:row>66</xdr:row>
      <xdr:rowOff>177190</xdr:rowOff>
    </xdr:to>
    <xdr:sp macro="" textlink="">
      <xdr:nvSpPr>
        <xdr:cNvPr id="70" name="テキスト ボックス 69">
          <a:extLst>
            <a:ext uri="{FF2B5EF4-FFF2-40B4-BE49-F238E27FC236}">
              <a16:creationId xmlns:a16="http://schemas.microsoft.com/office/drawing/2014/main" id="{4A80FDFA-4611-4DA4-9309-676C7B3EDF48}"/>
            </a:ext>
          </a:extLst>
        </xdr:cNvPr>
        <xdr:cNvSpPr txBox="1"/>
      </xdr:nvSpPr>
      <xdr:spPr>
        <a:xfrm>
          <a:off x="5083190" y="13160606"/>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⑪</a:t>
          </a:r>
        </a:p>
      </xdr:txBody>
    </xdr:sp>
    <xdr:clientData/>
  </xdr:twoCellAnchor>
  <xdr:twoCellAnchor>
    <xdr:from>
      <xdr:col>7</xdr:col>
      <xdr:colOff>59455</xdr:colOff>
      <xdr:row>62</xdr:row>
      <xdr:rowOff>145754</xdr:rowOff>
    </xdr:from>
    <xdr:to>
      <xdr:col>14</xdr:col>
      <xdr:colOff>95250</xdr:colOff>
      <xdr:row>64</xdr:row>
      <xdr:rowOff>166688</xdr:rowOff>
    </xdr:to>
    <xdr:sp macro="" textlink="">
      <xdr:nvSpPr>
        <xdr:cNvPr id="71" name="四角形: 角を丸くする 70">
          <a:extLst>
            <a:ext uri="{FF2B5EF4-FFF2-40B4-BE49-F238E27FC236}">
              <a16:creationId xmlns:a16="http://schemas.microsoft.com/office/drawing/2014/main" id="{42B38295-BBE9-49BB-848A-1373F3053DD8}"/>
            </a:ext>
          </a:extLst>
        </xdr:cNvPr>
        <xdr:cNvSpPr/>
      </xdr:nvSpPr>
      <xdr:spPr>
        <a:xfrm>
          <a:off x="2559768" y="12694942"/>
          <a:ext cx="2536107" cy="425746"/>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154005</xdr:colOff>
      <xdr:row>65</xdr:row>
      <xdr:rowOff>4280</xdr:rowOff>
    </xdr:from>
    <xdr:to>
      <xdr:col>14</xdr:col>
      <xdr:colOff>119063</xdr:colOff>
      <xdr:row>67</xdr:row>
      <xdr:rowOff>114938</xdr:rowOff>
    </xdr:to>
    <xdr:sp macro="" textlink="">
      <xdr:nvSpPr>
        <xdr:cNvPr id="72" name="四角形: 角を丸くする 71">
          <a:extLst>
            <a:ext uri="{FF2B5EF4-FFF2-40B4-BE49-F238E27FC236}">
              <a16:creationId xmlns:a16="http://schemas.microsoft.com/office/drawing/2014/main" id="{5FD25213-836F-4663-A161-B2DD360DF30D}"/>
            </a:ext>
          </a:extLst>
        </xdr:cNvPr>
        <xdr:cNvSpPr/>
      </xdr:nvSpPr>
      <xdr:spPr>
        <a:xfrm>
          <a:off x="2297130" y="13160686"/>
          <a:ext cx="2822558" cy="515471"/>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53</xdr:row>
      <xdr:rowOff>35719</xdr:rowOff>
    </xdr:from>
    <xdr:to>
      <xdr:col>2</xdr:col>
      <xdr:colOff>309563</xdr:colOff>
      <xdr:row>53</xdr:row>
      <xdr:rowOff>190500</xdr:rowOff>
    </xdr:to>
    <xdr:sp macro="" textlink="">
      <xdr:nvSpPr>
        <xdr:cNvPr id="73" name="四角形: 角を丸くする 72">
          <a:extLst>
            <a:ext uri="{FF2B5EF4-FFF2-40B4-BE49-F238E27FC236}">
              <a16:creationId xmlns:a16="http://schemas.microsoft.com/office/drawing/2014/main" id="{17097EA4-1D7D-1532-3462-F56B0CB9E147}"/>
            </a:ext>
          </a:extLst>
        </xdr:cNvPr>
        <xdr:cNvSpPr/>
      </xdr:nvSpPr>
      <xdr:spPr>
        <a:xfrm>
          <a:off x="190500" y="10763250"/>
          <a:ext cx="833438" cy="154781"/>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165911</xdr:colOff>
      <xdr:row>52</xdr:row>
      <xdr:rowOff>1</xdr:rowOff>
    </xdr:from>
    <xdr:to>
      <xdr:col>3</xdr:col>
      <xdr:colOff>238283</xdr:colOff>
      <xdr:row>53</xdr:row>
      <xdr:rowOff>172992</xdr:rowOff>
    </xdr:to>
    <xdr:sp macro="" textlink="">
      <xdr:nvSpPr>
        <xdr:cNvPr id="74" name="テキスト ボックス 73">
          <a:extLst>
            <a:ext uri="{FF2B5EF4-FFF2-40B4-BE49-F238E27FC236}">
              <a16:creationId xmlns:a16="http://schemas.microsoft.com/office/drawing/2014/main" id="{DF1D35DE-BCF5-09CA-E004-51C5EC17F15D}"/>
            </a:ext>
          </a:extLst>
        </xdr:cNvPr>
        <xdr:cNvSpPr txBox="1"/>
      </xdr:nvSpPr>
      <xdr:spPr>
        <a:xfrm>
          <a:off x="880286" y="10525126"/>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⑦</a:t>
          </a:r>
        </a:p>
      </xdr:txBody>
    </xdr:sp>
    <xdr:clientData/>
  </xdr:twoCellAnchor>
  <xdr:twoCellAnchor>
    <xdr:from>
      <xdr:col>45</xdr:col>
      <xdr:colOff>130968</xdr:colOff>
      <xdr:row>26</xdr:row>
      <xdr:rowOff>119061</xdr:rowOff>
    </xdr:from>
    <xdr:to>
      <xdr:col>52</xdr:col>
      <xdr:colOff>226219</xdr:colOff>
      <xdr:row>28</xdr:row>
      <xdr:rowOff>47624</xdr:rowOff>
    </xdr:to>
    <xdr:sp macro="" textlink="">
      <xdr:nvSpPr>
        <xdr:cNvPr id="75" name="四角形: 角を丸くする 74">
          <a:extLst>
            <a:ext uri="{FF2B5EF4-FFF2-40B4-BE49-F238E27FC236}">
              <a16:creationId xmlns:a16="http://schemas.microsoft.com/office/drawing/2014/main" id="{67B25CE4-9773-4E9D-B552-11A0645D1005}"/>
            </a:ext>
          </a:extLst>
        </xdr:cNvPr>
        <xdr:cNvSpPr/>
      </xdr:nvSpPr>
      <xdr:spPr>
        <a:xfrm>
          <a:off x="16204406" y="5381624"/>
          <a:ext cx="2595563" cy="333375"/>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307461</xdr:colOff>
      <xdr:row>11</xdr:row>
      <xdr:rowOff>35718</xdr:rowOff>
    </xdr:from>
    <xdr:to>
      <xdr:col>65</xdr:col>
      <xdr:colOff>178593</xdr:colOff>
      <xdr:row>13</xdr:row>
      <xdr:rowOff>35719</xdr:rowOff>
    </xdr:to>
    <xdr:sp macro="" textlink="">
      <xdr:nvSpPr>
        <xdr:cNvPr id="76" name="四角形: 角を丸くする 75">
          <a:extLst>
            <a:ext uri="{FF2B5EF4-FFF2-40B4-BE49-F238E27FC236}">
              <a16:creationId xmlns:a16="http://schemas.microsoft.com/office/drawing/2014/main" id="{F508750A-61BA-4C35-A0D5-81BE495A9D3B}"/>
            </a:ext>
          </a:extLst>
        </xdr:cNvPr>
        <xdr:cNvSpPr/>
      </xdr:nvSpPr>
      <xdr:spPr>
        <a:xfrm>
          <a:off x="21024336" y="2262187"/>
          <a:ext cx="2371445" cy="404813"/>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72136</xdr:colOff>
      <xdr:row>27</xdr:row>
      <xdr:rowOff>153226</xdr:rowOff>
    </xdr:from>
    <xdr:to>
      <xdr:col>48</xdr:col>
      <xdr:colOff>144509</xdr:colOff>
      <xdr:row>29</xdr:row>
      <xdr:rowOff>123810</xdr:rowOff>
    </xdr:to>
    <xdr:sp macro="" textlink="">
      <xdr:nvSpPr>
        <xdr:cNvPr id="77" name="テキスト ボックス 76">
          <a:extLst>
            <a:ext uri="{FF2B5EF4-FFF2-40B4-BE49-F238E27FC236}">
              <a16:creationId xmlns:a16="http://schemas.microsoft.com/office/drawing/2014/main" id="{7BCFEB7C-2131-48DE-B4B8-CE259621D3A0}"/>
            </a:ext>
          </a:extLst>
        </xdr:cNvPr>
        <xdr:cNvSpPr txBox="1"/>
      </xdr:nvSpPr>
      <xdr:spPr>
        <a:xfrm>
          <a:off x="16859949" y="5618195"/>
          <a:ext cx="429560" cy="3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⑩</a:t>
          </a:r>
        </a:p>
      </xdr:txBody>
    </xdr:sp>
    <xdr:clientData/>
  </xdr:twoCellAnchor>
  <xdr:twoCellAnchor>
    <xdr:from>
      <xdr:col>61</xdr:col>
      <xdr:colOff>163185</xdr:colOff>
      <xdr:row>12</xdr:row>
      <xdr:rowOff>71982</xdr:rowOff>
    </xdr:from>
    <xdr:to>
      <xdr:col>62</xdr:col>
      <xdr:colOff>235558</xdr:colOff>
      <xdr:row>14</xdr:row>
      <xdr:rowOff>42566</xdr:rowOff>
    </xdr:to>
    <xdr:sp macro="" textlink="">
      <xdr:nvSpPr>
        <xdr:cNvPr id="78" name="テキスト ボックス 77">
          <a:extLst>
            <a:ext uri="{FF2B5EF4-FFF2-40B4-BE49-F238E27FC236}">
              <a16:creationId xmlns:a16="http://schemas.microsoft.com/office/drawing/2014/main" id="{08DE514C-EB0B-40D9-8894-BC8C7D0A25E3}"/>
            </a:ext>
          </a:extLst>
        </xdr:cNvPr>
        <xdr:cNvSpPr txBox="1"/>
      </xdr:nvSpPr>
      <xdr:spPr>
        <a:xfrm>
          <a:off x="21951623" y="2500857"/>
          <a:ext cx="429560"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⑪</a:t>
          </a:r>
        </a:p>
      </xdr:txBody>
    </xdr:sp>
    <xdr:clientData/>
  </xdr:twoCellAnchor>
  <xdr:twoCellAnchor>
    <xdr:from>
      <xdr:col>43</xdr:col>
      <xdr:colOff>226219</xdr:colOff>
      <xdr:row>6</xdr:row>
      <xdr:rowOff>32370</xdr:rowOff>
    </xdr:from>
    <xdr:to>
      <xdr:col>52</xdr:col>
      <xdr:colOff>202406</xdr:colOff>
      <xdr:row>9</xdr:row>
      <xdr:rowOff>178594</xdr:rowOff>
    </xdr:to>
    <xdr:sp macro="" textlink="">
      <xdr:nvSpPr>
        <xdr:cNvPr id="81" name="四角形: 角を丸くする 80">
          <a:extLst>
            <a:ext uri="{FF2B5EF4-FFF2-40B4-BE49-F238E27FC236}">
              <a16:creationId xmlns:a16="http://schemas.microsoft.com/office/drawing/2014/main" id="{70B353CA-CA5E-4E04-9DE4-51DC68A8DA87}"/>
            </a:ext>
          </a:extLst>
        </xdr:cNvPr>
        <xdr:cNvSpPr/>
      </xdr:nvSpPr>
      <xdr:spPr>
        <a:xfrm>
          <a:off x="15585282" y="1246808"/>
          <a:ext cx="3190874" cy="753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149486</xdr:colOff>
      <xdr:row>4</xdr:row>
      <xdr:rowOff>119062</xdr:rowOff>
    </xdr:from>
    <xdr:to>
      <xdr:col>47</xdr:col>
      <xdr:colOff>221858</xdr:colOff>
      <xdr:row>6</xdr:row>
      <xdr:rowOff>97741</xdr:rowOff>
    </xdr:to>
    <xdr:sp macro="" textlink="">
      <xdr:nvSpPr>
        <xdr:cNvPr id="82" name="テキスト ボックス 81">
          <a:extLst>
            <a:ext uri="{FF2B5EF4-FFF2-40B4-BE49-F238E27FC236}">
              <a16:creationId xmlns:a16="http://schemas.microsoft.com/office/drawing/2014/main" id="{8D312169-26C4-4F1D-B378-94B41E3CB6F3}"/>
            </a:ext>
          </a:extLst>
        </xdr:cNvPr>
        <xdr:cNvSpPr txBox="1"/>
      </xdr:nvSpPr>
      <xdr:spPr>
        <a:xfrm>
          <a:off x="16580111" y="928687"/>
          <a:ext cx="429560" cy="38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⑤</a:t>
          </a:r>
        </a:p>
      </xdr:txBody>
    </xdr:sp>
    <xdr:clientData/>
  </xdr:twoCellAnchor>
  <xdr:twoCellAnchor>
    <xdr:from>
      <xdr:col>1</xdr:col>
      <xdr:colOff>92048</xdr:colOff>
      <xdr:row>1</xdr:row>
      <xdr:rowOff>139273</xdr:rowOff>
    </xdr:from>
    <xdr:to>
      <xdr:col>2</xdr:col>
      <xdr:colOff>18410</xdr:colOff>
      <xdr:row>2</xdr:row>
      <xdr:rowOff>113659</xdr:rowOff>
    </xdr:to>
    <xdr:sp macro="" textlink="">
      <xdr:nvSpPr>
        <xdr:cNvPr id="84" name="矢印: 右 83">
          <a:extLst>
            <a:ext uri="{FF2B5EF4-FFF2-40B4-BE49-F238E27FC236}">
              <a16:creationId xmlns:a16="http://schemas.microsoft.com/office/drawing/2014/main" id="{EB1E3DC4-CFBC-4B7E-AB40-D546D436CC10}"/>
            </a:ext>
          </a:extLst>
        </xdr:cNvPr>
        <xdr:cNvSpPr/>
      </xdr:nvSpPr>
      <xdr:spPr>
        <a:xfrm rot="5400000">
          <a:off x="462643" y="326571"/>
          <a:ext cx="246529" cy="28014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1</xdr:row>
      <xdr:rowOff>122464</xdr:rowOff>
    </xdr:from>
    <xdr:to>
      <xdr:col>19</xdr:col>
      <xdr:colOff>21611</xdr:colOff>
      <xdr:row>2</xdr:row>
      <xdr:rowOff>96850</xdr:rowOff>
    </xdr:to>
    <xdr:sp macro="" textlink="">
      <xdr:nvSpPr>
        <xdr:cNvPr id="85" name="矢印: 右 84">
          <a:extLst>
            <a:ext uri="{FF2B5EF4-FFF2-40B4-BE49-F238E27FC236}">
              <a16:creationId xmlns:a16="http://schemas.microsoft.com/office/drawing/2014/main" id="{AF4A0D46-D69C-44D5-873A-7EBE63CA4F79}"/>
            </a:ext>
          </a:extLst>
        </xdr:cNvPr>
        <xdr:cNvSpPr/>
      </xdr:nvSpPr>
      <xdr:spPr>
        <a:xfrm rot="5400000">
          <a:off x="6480202" y="309762"/>
          <a:ext cx="246529" cy="280147"/>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41</xdr:row>
      <xdr:rowOff>122464</xdr:rowOff>
    </xdr:from>
    <xdr:to>
      <xdr:col>2</xdr:col>
      <xdr:colOff>21611</xdr:colOff>
      <xdr:row>42</xdr:row>
      <xdr:rowOff>96850</xdr:rowOff>
    </xdr:to>
    <xdr:sp macro="" textlink="">
      <xdr:nvSpPr>
        <xdr:cNvPr id="86" name="矢印: 右 85">
          <a:extLst>
            <a:ext uri="{FF2B5EF4-FFF2-40B4-BE49-F238E27FC236}">
              <a16:creationId xmlns:a16="http://schemas.microsoft.com/office/drawing/2014/main" id="{FD69BB32-A7C0-4E25-85B3-9A24C7526428}"/>
            </a:ext>
          </a:extLst>
        </xdr:cNvPr>
        <xdr:cNvSpPr/>
      </xdr:nvSpPr>
      <xdr:spPr>
        <a:xfrm rot="5400000">
          <a:off x="6480202" y="309762"/>
          <a:ext cx="246529" cy="280147"/>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52684</xdr:colOff>
      <xdr:row>57</xdr:row>
      <xdr:rowOff>95250</xdr:rowOff>
    </xdr:from>
    <xdr:to>
      <xdr:col>14</xdr:col>
      <xdr:colOff>107156</xdr:colOff>
      <xdr:row>58</xdr:row>
      <xdr:rowOff>81643</xdr:rowOff>
    </xdr:to>
    <xdr:sp macro="" textlink="">
      <xdr:nvSpPr>
        <xdr:cNvPr id="87" name="四角形: 角を丸くする 86">
          <a:extLst>
            <a:ext uri="{FF2B5EF4-FFF2-40B4-BE49-F238E27FC236}">
              <a16:creationId xmlns:a16="http://schemas.microsoft.com/office/drawing/2014/main" id="{7654D723-AF68-1786-BC3E-5F4520BA3408}"/>
            </a:ext>
          </a:extLst>
        </xdr:cNvPr>
        <xdr:cNvSpPr/>
      </xdr:nvSpPr>
      <xdr:spPr>
        <a:xfrm>
          <a:off x="2882970" y="12096750"/>
          <a:ext cx="2177186" cy="1905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52684</xdr:colOff>
      <xdr:row>58</xdr:row>
      <xdr:rowOff>136071</xdr:rowOff>
    </xdr:from>
    <xdr:to>
      <xdr:col>14</xdr:col>
      <xdr:colOff>107156</xdr:colOff>
      <xdr:row>59</xdr:row>
      <xdr:rowOff>122464</xdr:rowOff>
    </xdr:to>
    <xdr:sp macro="" textlink="">
      <xdr:nvSpPr>
        <xdr:cNvPr id="88" name="四角形: 角を丸くする 87">
          <a:extLst>
            <a:ext uri="{FF2B5EF4-FFF2-40B4-BE49-F238E27FC236}">
              <a16:creationId xmlns:a16="http://schemas.microsoft.com/office/drawing/2014/main" id="{114F16C6-356F-7609-814A-3DF3AFAA01CE}"/>
            </a:ext>
          </a:extLst>
        </xdr:cNvPr>
        <xdr:cNvSpPr/>
      </xdr:nvSpPr>
      <xdr:spPr>
        <a:xfrm>
          <a:off x="2882970" y="12341678"/>
          <a:ext cx="2177186" cy="1905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175095</xdr:colOff>
      <xdr:row>33</xdr:row>
      <xdr:rowOff>78517</xdr:rowOff>
    </xdr:from>
    <xdr:to>
      <xdr:col>25</xdr:col>
      <xdr:colOff>59531</xdr:colOff>
      <xdr:row>48</xdr:row>
      <xdr:rowOff>91847</xdr:rowOff>
    </xdr:to>
    <xdr:sp macro="" textlink="">
      <xdr:nvSpPr>
        <xdr:cNvPr id="89" name="四角形: 角を丸くする 88">
          <a:extLst>
            <a:ext uri="{FF2B5EF4-FFF2-40B4-BE49-F238E27FC236}">
              <a16:creationId xmlns:a16="http://schemas.microsoft.com/office/drawing/2014/main" id="{5F0BB0A4-1E2F-8D31-8E1A-8A34AA03119F}"/>
            </a:ext>
          </a:extLst>
        </xdr:cNvPr>
        <xdr:cNvSpPr/>
      </xdr:nvSpPr>
      <xdr:spPr>
        <a:xfrm>
          <a:off x="7250809" y="7045374"/>
          <a:ext cx="1653365" cy="3211009"/>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339477</xdr:colOff>
      <xdr:row>35</xdr:row>
      <xdr:rowOff>137471</xdr:rowOff>
    </xdr:from>
    <xdr:to>
      <xdr:col>22</xdr:col>
      <xdr:colOff>231321</xdr:colOff>
      <xdr:row>37</xdr:row>
      <xdr:rowOff>108054</xdr:rowOff>
    </xdr:to>
    <xdr:sp macro="" textlink="">
      <xdr:nvSpPr>
        <xdr:cNvPr id="90" name="テキスト ボックス 89">
          <a:extLst>
            <a:ext uri="{FF2B5EF4-FFF2-40B4-BE49-F238E27FC236}">
              <a16:creationId xmlns:a16="http://schemas.microsoft.com/office/drawing/2014/main" id="{6E82767D-E954-437B-BC10-8679991D5B6B}"/>
            </a:ext>
          </a:extLst>
        </xdr:cNvPr>
        <xdr:cNvSpPr txBox="1"/>
      </xdr:nvSpPr>
      <xdr:spPr>
        <a:xfrm>
          <a:off x="7415191" y="7512542"/>
          <a:ext cx="599416" cy="37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⑨</a:t>
          </a:r>
          <a:r>
            <a:rPr kumimoji="1" lang="en-US" altLang="ja-JP" sz="1800" b="1">
              <a:solidFill>
                <a:srgbClr val="0000FF"/>
              </a:solidFill>
              <a:latin typeface="Meiryo UI" panose="020B0604030504040204" pitchFamily="50" charset="-128"/>
              <a:ea typeface="Meiryo UI" panose="020B0604030504040204" pitchFamily="50" charset="-128"/>
            </a:rPr>
            <a:t>'</a:t>
          </a:r>
          <a:endParaRPr kumimoji="1" lang="ja-JP" altLang="en-US" sz="1800" b="1">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20</xdr:col>
      <xdr:colOff>175095</xdr:colOff>
      <xdr:row>54</xdr:row>
      <xdr:rowOff>173766</xdr:rowOff>
    </xdr:from>
    <xdr:to>
      <xdr:col>25</xdr:col>
      <xdr:colOff>59531</xdr:colOff>
      <xdr:row>70</xdr:row>
      <xdr:rowOff>119061</xdr:rowOff>
    </xdr:to>
    <xdr:sp macro="" textlink="">
      <xdr:nvSpPr>
        <xdr:cNvPr id="91" name="四角形: 角を丸くする 90">
          <a:extLst>
            <a:ext uri="{FF2B5EF4-FFF2-40B4-BE49-F238E27FC236}">
              <a16:creationId xmlns:a16="http://schemas.microsoft.com/office/drawing/2014/main" id="{38BF2152-085F-3A75-B380-4E23F0F003AC}"/>
            </a:ext>
          </a:extLst>
        </xdr:cNvPr>
        <xdr:cNvSpPr/>
      </xdr:nvSpPr>
      <xdr:spPr>
        <a:xfrm>
          <a:off x="7250809" y="11562945"/>
          <a:ext cx="1653365" cy="3211009"/>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339477</xdr:colOff>
      <xdr:row>56</xdr:row>
      <xdr:rowOff>191899</xdr:rowOff>
    </xdr:from>
    <xdr:to>
      <xdr:col>22</xdr:col>
      <xdr:colOff>244928</xdr:colOff>
      <xdr:row>58</xdr:row>
      <xdr:rowOff>162483</xdr:rowOff>
    </xdr:to>
    <xdr:sp macro="" textlink="">
      <xdr:nvSpPr>
        <xdr:cNvPr id="92" name="テキスト ボックス 91">
          <a:extLst>
            <a:ext uri="{FF2B5EF4-FFF2-40B4-BE49-F238E27FC236}">
              <a16:creationId xmlns:a16="http://schemas.microsoft.com/office/drawing/2014/main" id="{00F35825-9DE2-DD77-3B5F-B800F6E54868}"/>
            </a:ext>
          </a:extLst>
        </xdr:cNvPr>
        <xdr:cNvSpPr txBox="1"/>
      </xdr:nvSpPr>
      <xdr:spPr>
        <a:xfrm>
          <a:off x="7415191" y="11989292"/>
          <a:ext cx="613023" cy="37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00FF"/>
              </a:solidFill>
              <a:latin typeface="Meiryo UI" panose="020B0604030504040204" pitchFamily="50" charset="-128"/>
              <a:ea typeface="Meiryo UI" panose="020B0604030504040204" pitchFamily="50" charset="-128"/>
            </a:rPr>
            <a:t>⑨</a:t>
          </a:r>
          <a:r>
            <a:rPr kumimoji="1" lang="en-US" altLang="ja-JP" sz="1800" b="1">
              <a:solidFill>
                <a:srgbClr val="0000FF"/>
              </a:solidFill>
              <a:latin typeface="Meiryo UI" panose="020B0604030504040204" pitchFamily="50" charset="-128"/>
              <a:ea typeface="Meiryo UI" panose="020B0604030504040204" pitchFamily="50" charset="-128"/>
            </a:rPr>
            <a:t>''</a:t>
          </a:r>
          <a:endParaRPr kumimoji="1" lang="ja-JP" altLang="en-US" sz="1800" b="1">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0</xdr:col>
      <xdr:colOff>201834</xdr:colOff>
      <xdr:row>30</xdr:row>
      <xdr:rowOff>73030</xdr:rowOff>
    </xdr:from>
    <xdr:to>
      <xdr:col>14</xdr:col>
      <xdr:colOff>190500</xdr:colOff>
      <xdr:row>34</xdr:row>
      <xdr:rowOff>122466</xdr:rowOff>
    </xdr:to>
    <xdr:sp macro="" textlink="">
      <xdr:nvSpPr>
        <xdr:cNvPr id="95" name="四角形: 角を丸くする 94">
          <a:extLst>
            <a:ext uri="{FF2B5EF4-FFF2-40B4-BE49-F238E27FC236}">
              <a16:creationId xmlns:a16="http://schemas.microsoft.com/office/drawing/2014/main" id="{94F3CEAE-6B7C-0A4A-E1E3-08489FEFD567}"/>
            </a:ext>
          </a:extLst>
        </xdr:cNvPr>
        <xdr:cNvSpPr/>
      </xdr:nvSpPr>
      <xdr:spPr>
        <a:xfrm>
          <a:off x="201834" y="6427566"/>
          <a:ext cx="4941666" cy="8658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24</xdr:row>
      <xdr:rowOff>66675</xdr:rowOff>
    </xdr:from>
    <xdr:to>
      <xdr:col>12</xdr:col>
      <xdr:colOff>1247775</xdr:colOff>
      <xdr:row>34</xdr:row>
      <xdr:rowOff>0</xdr:rowOff>
    </xdr:to>
    <xdr:sp macro="" textlink="">
      <xdr:nvSpPr>
        <xdr:cNvPr id="2" name="テキスト ボックス 1">
          <a:extLst>
            <a:ext uri="{FF2B5EF4-FFF2-40B4-BE49-F238E27FC236}">
              <a16:creationId xmlns:a16="http://schemas.microsoft.com/office/drawing/2014/main" id="{B466CB93-1095-498C-8E5E-965748B9E2B6}"/>
            </a:ext>
          </a:extLst>
        </xdr:cNvPr>
        <xdr:cNvSpPr txBox="1"/>
      </xdr:nvSpPr>
      <xdr:spPr>
        <a:xfrm>
          <a:off x="5286375" y="7429500"/>
          <a:ext cx="39052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①見積書の表紙として使用してください。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②別途貴社で作成している見積書と内訳を添付してください。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③押印は本用紙または貴社作成している見積書のどちらかに押印してください。</a:t>
          </a:r>
          <a:endParaRPr kumimoji="1" lang="en-US" altLang="ja-JP" sz="1200">
            <a:latin typeface="Meiryo UI" panose="020B0604030504040204" pitchFamily="50" charset="-128"/>
            <a:ea typeface="Meiryo UI" panose="020B0604030504040204" pitchFamily="50" charset="-128"/>
          </a:endParaRPr>
        </a:p>
        <a:p>
          <a:r>
            <a:rPr kumimoji="1" lang="ja-JP" altLang="ja-JP" sz="1200">
              <a:solidFill>
                <a:schemeClr val="dk1"/>
              </a:solidFill>
              <a:effectLst/>
              <a:latin typeface="Meiryo UI" panose="020B0604030504040204" pitchFamily="50" charset="-128"/>
              <a:ea typeface="Meiryo UI" panose="020B0604030504040204" pitchFamily="50" charset="-128"/>
              <a:cs typeface="+mn-cs"/>
            </a:rPr>
            <a:t>④工事コード、工事名称、支払条件は工事担当者にご確認ください。</a:t>
          </a:r>
          <a:endParaRPr kumimoji="1" lang="en-US" altLang="ja-JP" sz="1200">
            <a:latin typeface="Meiryo UI" panose="020B0604030504040204" pitchFamily="50" charset="-128"/>
            <a:ea typeface="Meiryo UI" panose="020B0604030504040204" pitchFamily="50" charset="-128"/>
          </a:endParaRPr>
        </a:p>
      </xdr:txBody>
    </xdr:sp>
    <xdr:clientData/>
  </xdr:twoCellAnchor>
  <xdr:twoCellAnchor>
    <xdr:from>
      <xdr:col>17</xdr:col>
      <xdr:colOff>52917</xdr:colOff>
      <xdr:row>3</xdr:row>
      <xdr:rowOff>74084</xdr:rowOff>
    </xdr:from>
    <xdr:to>
      <xdr:col>18</xdr:col>
      <xdr:colOff>698500</xdr:colOff>
      <xdr:row>3</xdr:row>
      <xdr:rowOff>179918</xdr:rowOff>
    </xdr:to>
    <xdr:sp macro="" textlink="">
      <xdr:nvSpPr>
        <xdr:cNvPr id="3" name="矢印: 右 2">
          <a:extLst>
            <a:ext uri="{FF2B5EF4-FFF2-40B4-BE49-F238E27FC236}">
              <a16:creationId xmlns:a16="http://schemas.microsoft.com/office/drawing/2014/main" id="{7D2FC76B-5CCE-4433-9B5E-795D268155F4}"/>
            </a:ext>
          </a:extLst>
        </xdr:cNvPr>
        <xdr:cNvSpPr/>
      </xdr:nvSpPr>
      <xdr:spPr>
        <a:xfrm>
          <a:off x="11540067" y="674159"/>
          <a:ext cx="1331383" cy="105834"/>
        </a:xfrm>
        <a:prstGeom prst="rightArrow">
          <a:avLst>
            <a:gd name="adj1" fmla="val 15518"/>
            <a:gd name="adj2" fmla="val 132143"/>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539749</xdr:colOff>
      <xdr:row>10</xdr:row>
      <xdr:rowOff>74084</xdr:rowOff>
    </xdr:from>
    <xdr:to>
      <xdr:col>16</xdr:col>
      <xdr:colOff>613833</xdr:colOff>
      <xdr:row>11</xdr:row>
      <xdr:rowOff>232833</xdr:rowOff>
    </xdr:to>
    <xdr:sp macro="" textlink="">
      <xdr:nvSpPr>
        <xdr:cNvPr id="4" name="矢印: 右 3">
          <a:extLst>
            <a:ext uri="{FF2B5EF4-FFF2-40B4-BE49-F238E27FC236}">
              <a16:creationId xmlns:a16="http://schemas.microsoft.com/office/drawing/2014/main" id="{4E1AA41A-C108-4CF2-B065-60B638A05954}"/>
            </a:ext>
          </a:extLst>
        </xdr:cNvPr>
        <xdr:cNvSpPr/>
      </xdr:nvSpPr>
      <xdr:spPr>
        <a:xfrm rot="10800000">
          <a:off x="10657416" y="2741084"/>
          <a:ext cx="762000" cy="560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211667</xdr:colOff>
      <xdr:row>41</xdr:row>
      <xdr:rowOff>116416</xdr:rowOff>
    </xdr:from>
    <xdr:to>
      <xdr:col>10</xdr:col>
      <xdr:colOff>645584</xdr:colOff>
      <xdr:row>44</xdr:row>
      <xdr:rowOff>137583</xdr:rowOff>
    </xdr:to>
    <xdr:sp macro="" textlink="">
      <xdr:nvSpPr>
        <xdr:cNvPr id="8" name="正方形/長方形 7">
          <a:extLst>
            <a:ext uri="{FF2B5EF4-FFF2-40B4-BE49-F238E27FC236}">
              <a16:creationId xmlns:a16="http://schemas.microsoft.com/office/drawing/2014/main" id="{15F8BD45-0B7A-2C4F-D0DA-E5F4E4186A5E}"/>
            </a:ext>
          </a:extLst>
        </xdr:cNvPr>
        <xdr:cNvSpPr/>
      </xdr:nvSpPr>
      <xdr:spPr>
        <a:xfrm>
          <a:off x="5037667" y="13250333"/>
          <a:ext cx="8890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116416</xdr:rowOff>
    </xdr:from>
    <xdr:to>
      <xdr:col>13</xdr:col>
      <xdr:colOff>10585</xdr:colOff>
      <xdr:row>44</xdr:row>
      <xdr:rowOff>137583</xdr:rowOff>
    </xdr:to>
    <xdr:grpSp>
      <xdr:nvGrpSpPr>
        <xdr:cNvPr id="10" name="グループ化 9">
          <a:extLst>
            <a:ext uri="{FF2B5EF4-FFF2-40B4-BE49-F238E27FC236}">
              <a16:creationId xmlns:a16="http://schemas.microsoft.com/office/drawing/2014/main" id="{B50E9241-5475-60F5-5C7B-FA8C5504D6B0}"/>
            </a:ext>
          </a:extLst>
        </xdr:cNvPr>
        <xdr:cNvGrpSpPr/>
      </xdr:nvGrpSpPr>
      <xdr:grpSpPr>
        <a:xfrm>
          <a:off x="438150" y="13108516"/>
          <a:ext cx="8906935" cy="764117"/>
          <a:chOff x="423333" y="13250333"/>
          <a:chExt cx="8868835" cy="751417"/>
        </a:xfrm>
      </xdr:grpSpPr>
      <xdr:sp macro="" textlink="">
        <xdr:nvSpPr>
          <xdr:cNvPr id="6" name="正方形/長方形 5">
            <a:extLst>
              <a:ext uri="{FF2B5EF4-FFF2-40B4-BE49-F238E27FC236}">
                <a16:creationId xmlns:a16="http://schemas.microsoft.com/office/drawing/2014/main" id="{141E9768-7C2D-8928-FDA3-535985F203FF}"/>
              </a:ext>
            </a:extLst>
          </xdr:cNvPr>
          <xdr:cNvSpPr/>
        </xdr:nvSpPr>
        <xdr:spPr>
          <a:xfrm>
            <a:off x="423334" y="13250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A78FD340-EF95-222E-83C8-7068020F0C3D}"/>
              </a:ext>
            </a:extLst>
          </xdr:cNvPr>
          <xdr:cNvSpPr/>
        </xdr:nvSpPr>
        <xdr:spPr>
          <a:xfrm>
            <a:off x="5037668" y="13250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C0D480B-5B77-8904-120B-F953FA5B6327}"/>
              </a:ext>
            </a:extLst>
          </xdr:cNvPr>
          <xdr:cNvSpPr/>
        </xdr:nvSpPr>
        <xdr:spPr>
          <a:xfrm>
            <a:off x="423333" y="13250333"/>
            <a:ext cx="8890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539749</xdr:colOff>
      <xdr:row>10</xdr:row>
      <xdr:rowOff>74084</xdr:rowOff>
    </xdr:from>
    <xdr:to>
      <xdr:col>16</xdr:col>
      <xdr:colOff>613833</xdr:colOff>
      <xdr:row>11</xdr:row>
      <xdr:rowOff>232833</xdr:rowOff>
    </xdr:to>
    <xdr:sp macro="" textlink="">
      <xdr:nvSpPr>
        <xdr:cNvPr id="5" name="矢印: 右 4">
          <a:extLst>
            <a:ext uri="{FF2B5EF4-FFF2-40B4-BE49-F238E27FC236}">
              <a16:creationId xmlns:a16="http://schemas.microsoft.com/office/drawing/2014/main" id="{B0F02663-E064-4971-B68A-3DD1C4337EC6}"/>
            </a:ext>
          </a:extLst>
        </xdr:cNvPr>
        <xdr:cNvSpPr/>
      </xdr:nvSpPr>
      <xdr:spPr>
        <a:xfrm rot="10800000">
          <a:off x="10655299" y="2798234"/>
          <a:ext cx="759884" cy="558799"/>
        </a:xfrm>
        <a:prstGeom prst="rightArrow">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0</xdr:rowOff>
    </xdr:from>
    <xdr:to>
      <xdr:col>3</xdr:col>
      <xdr:colOff>537633</xdr:colOff>
      <xdr:row>17</xdr:row>
      <xdr:rowOff>201083</xdr:rowOff>
    </xdr:to>
    <xdr:sp macro="" textlink="">
      <xdr:nvSpPr>
        <xdr:cNvPr id="11" name="テキスト ボックス 10">
          <a:extLst>
            <a:ext uri="{FF2B5EF4-FFF2-40B4-BE49-F238E27FC236}">
              <a16:creationId xmlns:a16="http://schemas.microsoft.com/office/drawing/2014/main" id="{F6F8F497-8316-401B-8AA3-D9E7CEB576B0}"/>
            </a:ext>
          </a:extLst>
        </xdr:cNvPr>
        <xdr:cNvSpPr txBox="1"/>
      </xdr:nvSpPr>
      <xdr:spPr>
        <a:xfrm>
          <a:off x="438150" y="5029200"/>
          <a:ext cx="804333" cy="201083"/>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工事名称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32</xdr:row>
      <xdr:rowOff>66675</xdr:rowOff>
    </xdr:from>
    <xdr:to>
      <xdr:col>12</xdr:col>
      <xdr:colOff>1247775</xdr:colOff>
      <xdr:row>40</xdr:row>
      <xdr:rowOff>10583</xdr:rowOff>
    </xdr:to>
    <xdr:sp macro="" textlink="">
      <xdr:nvSpPr>
        <xdr:cNvPr id="2" name="テキスト ボックス 1">
          <a:extLst>
            <a:ext uri="{FF2B5EF4-FFF2-40B4-BE49-F238E27FC236}">
              <a16:creationId xmlns:a16="http://schemas.microsoft.com/office/drawing/2014/main" id="{5DE765C3-3B76-435E-8E46-59E3B880D1C8}"/>
            </a:ext>
          </a:extLst>
        </xdr:cNvPr>
        <xdr:cNvSpPr txBox="1"/>
      </xdr:nvSpPr>
      <xdr:spPr>
        <a:xfrm>
          <a:off x="5290608" y="10290175"/>
          <a:ext cx="3905250" cy="285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①請求書の表紙として使用してください。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②別途貴社で作成している請求書と内訳を添付してください。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③押印は本用紙または貴社作成している請求書のどちらかに押印してください。</a:t>
          </a:r>
          <a:endParaRPr kumimoji="1" lang="en-US" altLang="ja-JP" sz="1200">
            <a:latin typeface="Meiryo UI" panose="020B0604030504040204" pitchFamily="50" charset="-128"/>
            <a:ea typeface="Meiryo UI" panose="020B0604030504040204" pitchFamily="50" charset="-128"/>
          </a:endParaRPr>
        </a:p>
      </xdr:txBody>
    </xdr:sp>
    <xdr:clientData/>
  </xdr:twoCellAnchor>
  <xdr:twoCellAnchor>
    <xdr:from>
      <xdr:col>1</xdr:col>
      <xdr:colOff>169333</xdr:colOff>
      <xdr:row>41</xdr:row>
      <xdr:rowOff>116416</xdr:rowOff>
    </xdr:from>
    <xdr:to>
      <xdr:col>13</xdr:col>
      <xdr:colOff>31751</xdr:colOff>
      <xdr:row>43</xdr:row>
      <xdr:rowOff>105833</xdr:rowOff>
    </xdr:to>
    <xdr:grpSp>
      <xdr:nvGrpSpPr>
        <xdr:cNvPr id="7" name="グループ化 6">
          <a:extLst>
            <a:ext uri="{FF2B5EF4-FFF2-40B4-BE49-F238E27FC236}">
              <a16:creationId xmlns:a16="http://schemas.microsoft.com/office/drawing/2014/main" id="{A8686369-87FB-DDF5-0BB6-2FDFB983F9F0}"/>
            </a:ext>
          </a:extLst>
        </xdr:cNvPr>
        <xdr:cNvGrpSpPr/>
      </xdr:nvGrpSpPr>
      <xdr:grpSpPr>
        <a:xfrm>
          <a:off x="416983" y="13718116"/>
          <a:ext cx="8949268" cy="751417"/>
          <a:chOff x="412750" y="13631333"/>
          <a:chExt cx="8900584" cy="751417"/>
        </a:xfrm>
      </xdr:grpSpPr>
      <xdr:sp macro="" textlink="">
        <xdr:nvSpPr>
          <xdr:cNvPr id="3" name="正方形/長方形 2">
            <a:extLst>
              <a:ext uri="{FF2B5EF4-FFF2-40B4-BE49-F238E27FC236}">
                <a16:creationId xmlns:a16="http://schemas.microsoft.com/office/drawing/2014/main" id="{D8CE0C95-A3EE-6C2F-2C1F-EA70B4F0136B}"/>
              </a:ext>
            </a:extLst>
          </xdr:cNvPr>
          <xdr:cNvSpPr/>
        </xdr:nvSpPr>
        <xdr:spPr>
          <a:xfrm>
            <a:off x="412751" y="13631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F84CA5FE-7398-08D0-0DB4-5A0A430367D1}"/>
              </a:ext>
            </a:extLst>
          </xdr:cNvPr>
          <xdr:cNvSpPr/>
        </xdr:nvSpPr>
        <xdr:spPr>
          <a:xfrm>
            <a:off x="5058834" y="13631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ED3F7CF8-3F66-368B-C966-E0BC7577C26E}"/>
              </a:ext>
            </a:extLst>
          </xdr:cNvPr>
          <xdr:cNvSpPr/>
        </xdr:nvSpPr>
        <xdr:spPr>
          <a:xfrm>
            <a:off x="5058833" y="13631333"/>
            <a:ext cx="8890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4F109C50-90E4-164A-63DD-1E4F0ACC9AE3}"/>
              </a:ext>
            </a:extLst>
          </xdr:cNvPr>
          <xdr:cNvSpPr/>
        </xdr:nvSpPr>
        <xdr:spPr>
          <a:xfrm>
            <a:off x="412750" y="13631333"/>
            <a:ext cx="8890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8B397-770A-449D-BA96-9AF6C7515E62}">
  <dimension ref="B3:E93"/>
  <sheetViews>
    <sheetView topLeftCell="A64" workbookViewId="0">
      <selection activeCell="F75" sqref="F75"/>
    </sheetView>
  </sheetViews>
  <sheetFormatPr defaultRowHeight="12" x14ac:dyDescent="0.4"/>
  <cols>
    <col min="1" max="1" width="9" style="7"/>
    <col min="2" max="2" width="10.25" style="44" bestFit="1" customWidth="1"/>
    <col min="3" max="3" width="20" style="7" bestFit="1" customWidth="1"/>
    <col min="4" max="4" width="10.375" style="44" bestFit="1" customWidth="1"/>
    <col min="5" max="5" width="18.875" style="7" bestFit="1" customWidth="1"/>
    <col min="6" max="16384" width="9" style="7"/>
  </cols>
  <sheetData>
    <row r="3" spans="2:5" x14ac:dyDescent="0.4">
      <c r="B3" s="44" t="s">
        <v>96</v>
      </c>
      <c r="C3" s="7" t="s">
        <v>13</v>
      </c>
      <c r="D3" s="44">
        <v>1182200000</v>
      </c>
      <c r="E3" s="7" t="s">
        <v>13</v>
      </c>
    </row>
    <row r="4" spans="2:5" x14ac:dyDescent="0.4">
      <c r="B4" s="44" t="s">
        <v>95</v>
      </c>
      <c r="C4" s="7" t="s">
        <v>14</v>
      </c>
      <c r="D4" s="44">
        <v>1182410000</v>
      </c>
      <c r="E4" s="7" t="s">
        <v>14</v>
      </c>
    </row>
    <row r="5" spans="2:5" x14ac:dyDescent="0.4">
      <c r="B5" s="44" t="s">
        <v>97</v>
      </c>
      <c r="C5" s="7" t="s">
        <v>15</v>
      </c>
      <c r="D5" s="44">
        <v>1182420000</v>
      </c>
      <c r="E5" s="7" t="s">
        <v>15</v>
      </c>
    </row>
    <row r="6" spans="2:5" x14ac:dyDescent="0.4">
      <c r="B6" s="44" t="s">
        <v>98</v>
      </c>
      <c r="C6" s="7" t="s">
        <v>16</v>
      </c>
      <c r="D6" s="44">
        <v>1182430000</v>
      </c>
      <c r="E6" s="7" t="s">
        <v>16</v>
      </c>
    </row>
    <row r="7" spans="2:5" x14ac:dyDescent="0.4">
      <c r="B7" s="44" t="s">
        <v>99</v>
      </c>
      <c r="C7" s="7" t="s">
        <v>17</v>
      </c>
      <c r="D7" s="44">
        <v>1182440000</v>
      </c>
      <c r="E7" s="7" t="s">
        <v>17</v>
      </c>
    </row>
    <row r="8" spans="2:5" x14ac:dyDescent="0.4">
      <c r="B8" s="44" t="s">
        <v>100</v>
      </c>
      <c r="C8" s="7" t="s">
        <v>18</v>
      </c>
      <c r="D8" s="44">
        <v>1182450000</v>
      </c>
      <c r="E8" s="7" t="s">
        <v>18</v>
      </c>
    </row>
    <row r="9" spans="2:5" x14ac:dyDescent="0.4">
      <c r="B9" s="44" t="s">
        <v>101</v>
      </c>
      <c r="C9" s="7" t="s">
        <v>19</v>
      </c>
      <c r="D9" s="44">
        <v>1182460000</v>
      </c>
      <c r="E9" s="7" t="s">
        <v>19</v>
      </c>
    </row>
    <row r="10" spans="2:5" x14ac:dyDescent="0.4">
      <c r="B10" s="44" t="s">
        <v>102</v>
      </c>
      <c r="C10" s="7" t="s">
        <v>20</v>
      </c>
      <c r="D10" s="44">
        <v>1182470000</v>
      </c>
      <c r="E10" s="7" t="s">
        <v>20</v>
      </c>
    </row>
    <row r="12" spans="2:5" x14ac:dyDescent="0.4">
      <c r="B12" s="47" t="s">
        <v>103</v>
      </c>
      <c r="C12" s="48" t="s">
        <v>21</v>
      </c>
      <c r="D12" s="47">
        <v>1382560000</v>
      </c>
      <c r="E12" s="48" t="s">
        <v>21</v>
      </c>
    </row>
    <row r="13" spans="2:5" x14ac:dyDescent="0.4">
      <c r="B13" s="47" t="s">
        <v>104</v>
      </c>
      <c r="C13" s="48" t="s">
        <v>22</v>
      </c>
      <c r="D13" s="47">
        <v>1382570000</v>
      </c>
      <c r="E13" s="48" t="s">
        <v>22</v>
      </c>
    </row>
    <row r="14" spans="2:5" x14ac:dyDescent="0.4">
      <c r="B14" s="47" t="s">
        <v>105</v>
      </c>
      <c r="C14" s="48" t="s">
        <v>23</v>
      </c>
      <c r="D14" s="47">
        <v>1382571000</v>
      </c>
      <c r="E14" s="48" t="s">
        <v>23</v>
      </c>
    </row>
    <row r="15" spans="2:5" x14ac:dyDescent="0.4">
      <c r="B15" s="47" t="s">
        <v>106</v>
      </c>
      <c r="C15" s="48" t="s">
        <v>24</v>
      </c>
      <c r="D15" s="47">
        <v>1382580000</v>
      </c>
      <c r="E15" s="48" t="s">
        <v>24</v>
      </c>
    </row>
    <row r="16" spans="2:5" x14ac:dyDescent="0.4">
      <c r="B16" s="47" t="s">
        <v>107</v>
      </c>
      <c r="C16" s="48" t="s">
        <v>25</v>
      </c>
      <c r="D16" s="47">
        <v>1382590000</v>
      </c>
      <c r="E16" s="48" t="s">
        <v>25</v>
      </c>
    </row>
    <row r="17" spans="2:5" x14ac:dyDescent="0.4">
      <c r="B17" s="47" t="s">
        <v>108</v>
      </c>
      <c r="C17" s="48" t="s">
        <v>26</v>
      </c>
      <c r="D17" s="47">
        <v>1382600000</v>
      </c>
      <c r="E17" s="48" t="s">
        <v>26</v>
      </c>
    </row>
    <row r="18" spans="2:5" x14ac:dyDescent="0.4">
      <c r="B18" s="47" t="s">
        <v>109</v>
      </c>
      <c r="C18" s="48" t="s">
        <v>27</v>
      </c>
      <c r="D18" s="47">
        <v>1382610000</v>
      </c>
      <c r="E18" s="48" t="s">
        <v>27</v>
      </c>
    </row>
    <row r="19" spans="2:5" x14ac:dyDescent="0.4">
      <c r="B19" s="47" t="s">
        <v>110</v>
      </c>
      <c r="C19" s="48" t="s">
        <v>28</v>
      </c>
      <c r="D19" s="47">
        <v>1382620000</v>
      </c>
      <c r="E19" s="48" t="s">
        <v>28</v>
      </c>
    </row>
    <row r="20" spans="2:5" x14ac:dyDescent="0.4">
      <c r="B20" s="47" t="s">
        <v>111</v>
      </c>
      <c r="C20" s="48" t="s">
        <v>29</v>
      </c>
      <c r="D20" s="47">
        <v>1382630000</v>
      </c>
      <c r="E20" s="48" t="s">
        <v>29</v>
      </c>
    </row>
    <row r="21" spans="2:5" x14ac:dyDescent="0.4">
      <c r="B21" s="47" t="s">
        <v>112</v>
      </c>
      <c r="C21" s="48" t="s">
        <v>30</v>
      </c>
      <c r="D21" s="47">
        <v>1382641000</v>
      </c>
      <c r="E21" s="48" t="s">
        <v>30</v>
      </c>
    </row>
    <row r="22" spans="2:5" x14ac:dyDescent="0.4">
      <c r="B22" s="47" t="s">
        <v>113</v>
      </c>
      <c r="C22" s="48" t="s">
        <v>31</v>
      </c>
      <c r="D22" s="47">
        <v>1382642000</v>
      </c>
      <c r="E22" s="48" t="s">
        <v>31</v>
      </c>
    </row>
    <row r="23" spans="2:5" x14ac:dyDescent="0.4">
      <c r="B23" s="47" t="s">
        <v>114</v>
      </c>
      <c r="C23" s="48" t="s">
        <v>32</v>
      </c>
      <c r="D23" s="47">
        <v>1382643000</v>
      </c>
      <c r="E23" s="48" t="s">
        <v>32</v>
      </c>
    </row>
    <row r="24" spans="2:5" x14ac:dyDescent="0.4">
      <c r="B24" s="47" t="s">
        <v>115</v>
      </c>
      <c r="C24" s="48" t="s">
        <v>33</v>
      </c>
      <c r="D24" s="47">
        <v>1382644000</v>
      </c>
      <c r="E24" s="48" t="s">
        <v>33</v>
      </c>
    </row>
    <row r="25" spans="2:5" x14ac:dyDescent="0.4">
      <c r="B25" s="47" t="s">
        <v>116</v>
      </c>
      <c r="C25" s="48" t="s">
        <v>34</v>
      </c>
      <c r="D25" s="47">
        <v>1382645000</v>
      </c>
      <c r="E25" s="48" t="s">
        <v>34</v>
      </c>
    </row>
    <row r="26" spans="2:5" x14ac:dyDescent="0.4">
      <c r="B26" s="47" t="s">
        <v>117</v>
      </c>
      <c r="C26" s="48" t="s">
        <v>35</v>
      </c>
      <c r="D26" s="47">
        <v>1382646000</v>
      </c>
      <c r="E26" s="48" t="s">
        <v>35</v>
      </c>
    </row>
    <row r="27" spans="2:5" x14ac:dyDescent="0.4">
      <c r="B27" s="47" t="s">
        <v>118</v>
      </c>
      <c r="C27" s="48" t="s">
        <v>36</v>
      </c>
      <c r="D27" s="47">
        <v>1382647000</v>
      </c>
      <c r="E27" s="48" t="s">
        <v>36</v>
      </c>
    </row>
    <row r="28" spans="2:5" x14ac:dyDescent="0.4">
      <c r="B28" s="47" t="s">
        <v>119</v>
      </c>
      <c r="C28" s="48" t="s">
        <v>37</v>
      </c>
      <c r="D28" s="47">
        <v>1382648000</v>
      </c>
      <c r="E28" s="48" t="s">
        <v>37</v>
      </c>
    </row>
    <row r="29" spans="2:5" x14ac:dyDescent="0.4">
      <c r="B29" s="47" t="s">
        <v>120</v>
      </c>
      <c r="C29" s="48" t="s">
        <v>38</v>
      </c>
      <c r="D29" s="47">
        <v>1382650000</v>
      </c>
      <c r="E29" s="48" t="s">
        <v>38</v>
      </c>
    </row>
    <row r="30" spans="2:5" x14ac:dyDescent="0.4">
      <c r="B30" s="47" t="s">
        <v>121</v>
      </c>
      <c r="C30" s="48" t="s">
        <v>39</v>
      </c>
      <c r="D30" s="47">
        <v>1382660000</v>
      </c>
      <c r="E30" s="48" t="s">
        <v>39</v>
      </c>
    </row>
    <row r="31" spans="2:5" x14ac:dyDescent="0.4">
      <c r="B31" s="47" t="s">
        <v>122</v>
      </c>
      <c r="C31" s="48" t="s">
        <v>40</v>
      </c>
      <c r="D31" s="47">
        <v>1382670000</v>
      </c>
      <c r="E31" s="48" t="s">
        <v>40</v>
      </c>
    </row>
    <row r="32" spans="2:5" x14ac:dyDescent="0.4">
      <c r="B32" s="47" t="s">
        <v>123</v>
      </c>
      <c r="C32" s="48" t="s">
        <v>41</v>
      </c>
      <c r="D32" s="47">
        <v>1382740000</v>
      </c>
      <c r="E32" s="48" t="s">
        <v>41</v>
      </c>
    </row>
    <row r="33" spans="2:5" x14ac:dyDescent="0.4">
      <c r="B33" s="47" t="s">
        <v>124</v>
      </c>
      <c r="C33" s="48" t="s">
        <v>42</v>
      </c>
      <c r="D33" s="47">
        <v>1382750000</v>
      </c>
      <c r="E33" s="48" t="s">
        <v>42</v>
      </c>
    </row>
    <row r="34" spans="2:5" x14ac:dyDescent="0.4">
      <c r="B34" s="47" t="s">
        <v>125</v>
      </c>
      <c r="C34" s="48" t="s">
        <v>43</v>
      </c>
      <c r="D34" s="47">
        <v>1382760000</v>
      </c>
      <c r="E34" s="48" t="s">
        <v>43</v>
      </c>
    </row>
    <row r="35" spans="2:5" x14ac:dyDescent="0.4">
      <c r="B35" s="47" t="s">
        <v>126</v>
      </c>
      <c r="C35" s="48" t="s">
        <v>44</v>
      </c>
      <c r="D35" s="47">
        <v>1382770000</v>
      </c>
      <c r="E35" s="48" t="s">
        <v>44</v>
      </c>
    </row>
    <row r="36" spans="2:5" x14ac:dyDescent="0.4">
      <c r="B36" s="47" t="s">
        <v>127</v>
      </c>
      <c r="C36" s="48" t="s">
        <v>45</v>
      </c>
      <c r="D36" s="47">
        <v>1382780000</v>
      </c>
      <c r="E36" s="48" t="s">
        <v>45</v>
      </c>
    </row>
    <row r="37" spans="2:5" x14ac:dyDescent="0.4">
      <c r="B37" s="47" t="s">
        <v>128</v>
      </c>
      <c r="C37" s="48" t="s">
        <v>46</v>
      </c>
      <c r="D37" s="47">
        <v>1382782000</v>
      </c>
      <c r="E37" s="48" t="s">
        <v>46</v>
      </c>
    </row>
    <row r="38" spans="2:5" x14ac:dyDescent="0.4">
      <c r="B38" s="47" t="s">
        <v>129</v>
      </c>
      <c r="C38" s="48" t="s">
        <v>47</v>
      </c>
      <c r="D38" s="47">
        <v>1382783000</v>
      </c>
      <c r="E38" s="48" t="s">
        <v>47</v>
      </c>
    </row>
    <row r="40" spans="2:5" x14ac:dyDescent="0.4">
      <c r="B40" s="45">
        <v>83560</v>
      </c>
      <c r="C40" s="46" t="s">
        <v>21</v>
      </c>
      <c r="D40" s="45" t="s">
        <v>79</v>
      </c>
      <c r="E40" s="46" t="s">
        <v>21</v>
      </c>
    </row>
    <row r="41" spans="2:5" x14ac:dyDescent="0.4">
      <c r="B41" s="45">
        <v>83561</v>
      </c>
      <c r="C41" s="46" t="s">
        <v>81</v>
      </c>
      <c r="D41" s="45" t="s">
        <v>80</v>
      </c>
      <c r="E41" s="46"/>
    </row>
    <row r="42" spans="2:5" x14ac:dyDescent="0.4">
      <c r="B42" s="45">
        <v>83570</v>
      </c>
      <c r="C42" s="46" t="s">
        <v>22</v>
      </c>
      <c r="D42" s="45" t="s">
        <v>82</v>
      </c>
      <c r="E42" s="46" t="s">
        <v>22</v>
      </c>
    </row>
    <row r="43" spans="2:5" x14ac:dyDescent="0.4">
      <c r="B43" s="45">
        <v>83571</v>
      </c>
      <c r="C43" s="46" t="s">
        <v>83</v>
      </c>
      <c r="D43" s="45" t="s">
        <v>84</v>
      </c>
      <c r="E43" s="46"/>
    </row>
    <row r="44" spans="2:5" x14ac:dyDescent="0.4">
      <c r="B44" s="45">
        <v>83580</v>
      </c>
      <c r="C44" s="46" t="s">
        <v>24</v>
      </c>
      <c r="D44" s="45" t="s">
        <v>85</v>
      </c>
      <c r="E44" s="46" t="s">
        <v>24</v>
      </c>
    </row>
    <row r="45" spans="2:5" x14ac:dyDescent="0.4">
      <c r="B45" s="45" t="s">
        <v>133</v>
      </c>
      <c r="C45" s="46" t="s">
        <v>90</v>
      </c>
      <c r="D45" s="45" t="s">
        <v>86</v>
      </c>
      <c r="E45" s="46" t="s">
        <v>88</v>
      </c>
    </row>
    <row r="46" spans="2:5" x14ac:dyDescent="0.4">
      <c r="B46" s="45" t="s">
        <v>134</v>
      </c>
      <c r="C46" s="46" t="s">
        <v>91</v>
      </c>
      <c r="D46" s="45" t="s">
        <v>87</v>
      </c>
      <c r="E46" s="46" t="s">
        <v>89</v>
      </c>
    </row>
    <row r="47" spans="2:5" x14ac:dyDescent="0.4">
      <c r="B47" s="45" t="s">
        <v>135</v>
      </c>
      <c r="C47" s="46" t="s">
        <v>141</v>
      </c>
      <c r="D47" s="45" t="s">
        <v>130</v>
      </c>
      <c r="E47" s="46" t="s">
        <v>26</v>
      </c>
    </row>
    <row r="48" spans="2:5" x14ac:dyDescent="0.4">
      <c r="B48" s="45" t="s">
        <v>136</v>
      </c>
      <c r="C48" s="46" t="s">
        <v>142</v>
      </c>
      <c r="D48" s="45" t="s">
        <v>131</v>
      </c>
      <c r="E48" s="46"/>
    </row>
    <row r="49" spans="2:5" x14ac:dyDescent="0.4">
      <c r="B49" s="45" t="s">
        <v>137</v>
      </c>
      <c r="C49" s="46" t="s">
        <v>143</v>
      </c>
      <c r="D49" s="45" t="s">
        <v>132</v>
      </c>
      <c r="E49" s="46"/>
    </row>
    <row r="50" spans="2:5" x14ac:dyDescent="0.4">
      <c r="B50" s="45" t="s">
        <v>138</v>
      </c>
      <c r="C50" s="46" t="s">
        <v>144</v>
      </c>
      <c r="D50" s="45" t="s">
        <v>148</v>
      </c>
      <c r="E50" s="46" t="s">
        <v>27</v>
      </c>
    </row>
    <row r="51" spans="2:5" x14ac:dyDescent="0.4">
      <c r="B51" s="45" t="s">
        <v>139</v>
      </c>
      <c r="C51" s="46" t="s">
        <v>145</v>
      </c>
      <c r="D51" s="45" t="s">
        <v>147</v>
      </c>
      <c r="E51" s="46"/>
    </row>
    <row r="52" spans="2:5" x14ac:dyDescent="0.4">
      <c r="B52" s="45" t="s">
        <v>140</v>
      </c>
      <c r="C52" s="46" t="s">
        <v>146</v>
      </c>
      <c r="D52" s="45" t="s">
        <v>149</v>
      </c>
      <c r="E52" s="46"/>
    </row>
    <row r="53" spans="2:5" x14ac:dyDescent="0.4">
      <c r="B53" s="45">
        <v>83620</v>
      </c>
      <c r="C53" s="46" t="s">
        <v>28</v>
      </c>
      <c r="D53" s="45" t="s">
        <v>150</v>
      </c>
      <c r="E53" s="46" t="s">
        <v>28</v>
      </c>
    </row>
    <row r="54" spans="2:5" x14ac:dyDescent="0.4">
      <c r="B54" s="45">
        <v>83630</v>
      </c>
      <c r="C54" s="46" t="s">
        <v>29</v>
      </c>
      <c r="D54" s="45" t="s">
        <v>151</v>
      </c>
      <c r="E54" s="46" t="s">
        <v>29</v>
      </c>
    </row>
    <row r="55" spans="2:5" x14ac:dyDescent="0.4">
      <c r="B55" s="45" t="s">
        <v>160</v>
      </c>
      <c r="C55" s="46" t="s">
        <v>30</v>
      </c>
      <c r="D55" s="45" t="s">
        <v>152</v>
      </c>
      <c r="E55" s="46" t="s">
        <v>49</v>
      </c>
    </row>
    <row r="56" spans="2:5" x14ac:dyDescent="0.4">
      <c r="B56" s="45" t="s">
        <v>167</v>
      </c>
      <c r="C56" s="46" t="s">
        <v>31</v>
      </c>
      <c r="D56" s="45" t="s">
        <v>153</v>
      </c>
      <c r="E56" s="46"/>
    </row>
    <row r="57" spans="2:5" x14ac:dyDescent="0.4">
      <c r="B57" s="45" t="s">
        <v>161</v>
      </c>
      <c r="C57" s="46" t="s">
        <v>32</v>
      </c>
      <c r="D57" s="45" t="s">
        <v>154</v>
      </c>
      <c r="E57" s="46"/>
    </row>
    <row r="58" spans="2:5" x14ac:dyDescent="0.4">
      <c r="B58" s="45" t="s">
        <v>162</v>
      </c>
      <c r="C58" s="46" t="s">
        <v>33</v>
      </c>
      <c r="D58" s="45" t="s">
        <v>155</v>
      </c>
      <c r="E58" s="46"/>
    </row>
    <row r="59" spans="2:5" x14ac:dyDescent="0.4">
      <c r="B59" s="45" t="s">
        <v>163</v>
      </c>
      <c r="C59" s="46" t="s">
        <v>34</v>
      </c>
      <c r="D59" s="45" t="s">
        <v>156</v>
      </c>
      <c r="E59" s="46"/>
    </row>
    <row r="60" spans="2:5" x14ac:dyDescent="0.4">
      <c r="B60" s="45" t="s">
        <v>164</v>
      </c>
      <c r="C60" s="46" t="s">
        <v>35</v>
      </c>
      <c r="D60" s="45" t="s">
        <v>157</v>
      </c>
      <c r="E60" s="46"/>
    </row>
    <row r="61" spans="2:5" x14ac:dyDescent="0.4">
      <c r="B61" s="45" t="s">
        <v>165</v>
      </c>
      <c r="C61" s="46" t="s">
        <v>36</v>
      </c>
      <c r="D61" s="45" t="s">
        <v>158</v>
      </c>
      <c r="E61" s="46"/>
    </row>
    <row r="62" spans="2:5" x14ac:dyDescent="0.4">
      <c r="B62" s="45" t="s">
        <v>166</v>
      </c>
      <c r="C62" s="46" t="s">
        <v>37</v>
      </c>
      <c r="D62" s="45" t="s">
        <v>159</v>
      </c>
      <c r="E62" s="46"/>
    </row>
    <row r="63" spans="2:5" x14ac:dyDescent="0.4">
      <c r="B63" s="45"/>
      <c r="C63" s="46" t="s">
        <v>92</v>
      </c>
      <c r="D63" s="45"/>
      <c r="E63" s="46"/>
    </row>
    <row r="64" spans="2:5" x14ac:dyDescent="0.4">
      <c r="B64" s="45">
        <v>83650</v>
      </c>
      <c r="C64" s="46" t="s">
        <v>38</v>
      </c>
      <c r="D64" s="45" t="s">
        <v>168</v>
      </c>
      <c r="E64" s="46" t="s">
        <v>38</v>
      </c>
    </row>
    <row r="65" spans="2:5" x14ac:dyDescent="0.4">
      <c r="B65" s="45">
        <v>83660</v>
      </c>
      <c r="C65" s="46" t="s">
        <v>39</v>
      </c>
      <c r="D65" s="45" t="s">
        <v>169</v>
      </c>
      <c r="E65" s="46" t="s">
        <v>39</v>
      </c>
    </row>
    <row r="66" spans="2:5" x14ac:dyDescent="0.4">
      <c r="B66" s="45">
        <v>83670</v>
      </c>
      <c r="C66" s="46" t="s">
        <v>40</v>
      </c>
      <c r="D66" s="45"/>
      <c r="E66" s="46" t="s">
        <v>40</v>
      </c>
    </row>
    <row r="67" spans="2:5" x14ac:dyDescent="0.4">
      <c r="B67" s="45"/>
      <c r="C67" s="46"/>
      <c r="D67" s="45"/>
      <c r="E67" s="46"/>
    </row>
    <row r="68" spans="2:5" x14ac:dyDescent="0.4">
      <c r="B68" s="45" t="s">
        <v>176</v>
      </c>
      <c r="C68" s="46" t="s">
        <v>171</v>
      </c>
      <c r="D68" s="45" t="s">
        <v>170</v>
      </c>
      <c r="E68" s="46" t="s">
        <v>41</v>
      </c>
    </row>
    <row r="69" spans="2:5" x14ac:dyDescent="0.4">
      <c r="B69" s="45" t="s">
        <v>177</v>
      </c>
      <c r="C69" s="46" t="s">
        <v>172</v>
      </c>
      <c r="D69" s="45" t="s">
        <v>182</v>
      </c>
      <c r="E69" s="46"/>
    </row>
    <row r="70" spans="2:5" x14ac:dyDescent="0.4">
      <c r="B70" s="45" t="s">
        <v>178</v>
      </c>
      <c r="C70" s="46" t="s">
        <v>173</v>
      </c>
      <c r="D70" s="45" t="s">
        <v>181</v>
      </c>
      <c r="E70" s="46"/>
    </row>
    <row r="71" spans="2:5" x14ac:dyDescent="0.4">
      <c r="B71" s="45" t="s">
        <v>179</v>
      </c>
      <c r="C71" s="46" t="s">
        <v>174</v>
      </c>
      <c r="D71" s="45" t="s">
        <v>183</v>
      </c>
      <c r="E71" s="46"/>
    </row>
    <row r="72" spans="2:5" x14ac:dyDescent="0.4">
      <c r="B72" s="45" t="s">
        <v>180</v>
      </c>
      <c r="C72" s="46" t="s">
        <v>175</v>
      </c>
      <c r="D72" s="45" t="s">
        <v>184</v>
      </c>
      <c r="E72" s="46"/>
    </row>
    <row r="73" spans="2:5" x14ac:dyDescent="0.4">
      <c r="B73" s="45">
        <v>83750</v>
      </c>
      <c r="C73" s="46" t="s">
        <v>42</v>
      </c>
      <c r="D73" s="45" t="s">
        <v>185</v>
      </c>
      <c r="E73" s="46" t="s">
        <v>42</v>
      </c>
    </row>
    <row r="74" spans="2:5" x14ac:dyDescent="0.4">
      <c r="B74" s="45">
        <v>83760</v>
      </c>
      <c r="C74" s="46" t="s">
        <v>43</v>
      </c>
      <c r="D74" s="45" t="s">
        <v>186</v>
      </c>
      <c r="E74" s="46" t="s">
        <v>43</v>
      </c>
    </row>
    <row r="75" spans="2:5" x14ac:dyDescent="0.4">
      <c r="B75" s="45" t="s">
        <v>192</v>
      </c>
      <c r="C75" s="46" t="s">
        <v>187</v>
      </c>
      <c r="D75" s="45" t="s">
        <v>186</v>
      </c>
      <c r="E75" s="46" t="s">
        <v>44</v>
      </c>
    </row>
    <row r="76" spans="2:5" x14ac:dyDescent="0.4">
      <c r="B76" s="45" t="s">
        <v>193</v>
      </c>
      <c r="C76" s="46" t="s">
        <v>188</v>
      </c>
      <c r="D76" s="45" t="s">
        <v>191</v>
      </c>
      <c r="E76" s="46"/>
    </row>
    <row r="77" spans="2:5" x14ac:dyDescent="0.4">
      <c r="B77" s="45" t="s">
        <v>194</v>
      </c>
      <c r="C77" s="46" t="s">
        <v>189</v>
      </c>
      <c r="D77" s="45" t="s">
        <v>190</v>
      </c>
      <c r="E77" s="46"/>
    </row>
    <row r="78" spans="2:5" x14ac:dyDescent="0.4">
      <c r="B78" s="45">
        <v>83771</v>
      </c>
      <c r="C78" s="46" t="s">
        <v>195</v>
      </c>
      <c r="D78" s="45"/>
      <c r="E78" s="46"/>
    </row>
    <row r="79" spans="2:5" x14ac:dyDescent="0.4">
      <c r="B79" s="45"/>
      <c r="C79" s="46"/>
      <c r="D79" s="45"/>
      <c r="E79" s="46"/>
    </row>
    <row r="80" spans="2:5" x14ac:dyDescent="0.4">
      <c r="B80" s="45">
        <v>83780</v>
      </c>
      <c r="C80" s="46" t="s">
        <v>45</v>
      </c>
      <c r="D80" s="45" t="s">
        <v>196</v>
      </c>
      <c r="E80" s="46" t="s">
        <v>45</v>
      </c>
    </row>
    <row r="81" spans="2:5" x14ac:dyDescent="0.4">
      <c r="B81" s="45">
        <v>83781</v>
      </c>
      <c r="C81" s="46" t="s">
        <v>93</v>
      </c>
      <c r="D81" s="45" t="s">
        <v>197</v>
      </c>
      <c r="E81" s="46"/>
    </row>
    <row r="82" spans="2:5" x14ac:dyDescent="0.4">
      <c r="B82" s="45">
        <v>83782</v>
      </c>
      <c r="C82" s="46" t="s">
        <v>78</v>
      </c>
      <c r="D82" s="45" t="s">
        <v>198</v>
      </c>
      <c r="E82" s="46"/>
    </row>
    <row r="83" spans="2:5" x14ac:dyDescent="0.4">
      <c r="B83" s="45">
        <v>83783</v>
      </c>
      <c r="C83" s="46" t="s">
        <v>94</v>
      </c>
      <c r="D83" s="45" t="s">
        <v>199</v>
      </c>
      <c r="E83" s="46"/>
    </row>
    <row r="85" spans="2:5" x14ac:dyDescent="0.4">
      <c r="B85" s="44">
        <v>41400</v>
      </c>
      <c r="C85" s="7" t="s">
        <v>222</v>
      </c>
      <c r="D85" s="44" t="s">
        <v>253</v>
      </c>
    </row>
    <row r="86" spans="2:5" x14ac:dyDescent="0.4">
      <c r="B86" s="44">
        <v>41200</v>
      </c>
      <c r="C86" s="7" t="s">
        <v>223</v>
      </c>
      <c r="D86" s="44" t="s">
        <v>254</v>
      </c>
    </row>
    <row r="87" spans="2:5" x14ac:dyDescent="0.4">
      <c r="B87" s="44">
        <v>14900</v>
      </c>
      <c r="C87" s="7" t="s">
        <v>224</v>
      </c>
      <c r="D87" s="44" t="s">
        <v>255</v>
      </c>
    </row>
    <row r="88" spans="2:5" x14ac:dyDescent="0.4">
      <c r="B88" s="44">
        <v>24300</v>
      </c>
      <c r="C88" s="7" t="s">
        <v>225</v>
      </c>
      <c r="D88" s="44" t="s">
        <v>256</v>
      </c>
    </row>
    <row r="89" spans="2:5" x14ac:dyDescent="0.4">
      <c r="B89" s="44">
        <v>21400</v>
      </c>
      <c r="C89" s="7" t="s">
        <v>226</v>
      </c>
      <c r="D89" s="44" t="s">
        <v>257</v>
      </c>
    </row>
    <row r="90" spans="2:5" x14ac:dyDescent="0.4">
      <c r="B90" s="44">
        <v>21200</v>
      </c>
      <c r="C90" s="7" t="s">
        <v>227</v>
      </c>
      <c r="D90" s="44" t="s">
        <v>258</v>
      </c>
    </row>
    <row r="91" spans="2:5" x14ac:dyDescent="0.4">
      <c r="B91" s="44">
        <v>21300</v>
      </c>
      <c r="C91" s="7" t="s">
        <v>240</v>
      </c>
      <c r="D91" s="44" t="s">
        <v>259</v>
      </c>
    </row>
    <row r="92" spans="2:5" x14ac:dyDescent="0.4">
      <c r="B92" s="44">
        <v>14200</v>
      </c>
      <c r="C92" s="7" t="s">
        <v>228</v>
      </c>
      <c r="D92" s="44" t="s">
        <v>260</v>
      </c>
    </row>
    <row r="93" spans="2:5" x14ac:dyDescent="0.4">
      <c r="B93" s="44">
        <v>88900</v>
      </c>
      <c r="C93" s="7" t="s">
        <v>241</v>
      </c>
      <c r="D93" s="44" t="s">
        <v>261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BADE4-ADE2-4D9E-8FB0-748E6B0997AE}">
  <sheetPr>
    <pageSetUpPr fitToPage="1"/>
  </sheetPr>
  <dimension ref="A1"/>
  <sheetViews>
    <sheetView showGridLines="0" showRowColHeaders="0" tabSelected="1" workbookViewId="0">
      <selection activeCell="AF17" sqref="AF17"/>
    </sheetView>
  </sheetViews>
  <sheetFormatPr defaultColWidth="5.625" defaultRowHeight="18.75" x14ac:dyDescent="0.4"/>
  <sheetData/>
  <sheetProtection sheet="1" objects="1" scenarios="1"/>
  <phoneticPr fontId="1"/>
  <pageMargins left="0.7" right="0.7" top="0.75" bottom="0.75" header="0.3" footer="0.3"/>
  <pageSetup paperSize="9" scale="9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9224-4B08-4E6E-AFF2-D9192CF6ACF4}">
  <sheetPr>
    <tabColor theme="1"/>
    <pageSetUpPr fitToPage="1"/>
  </sheetPr>
  <dimension ref="B1:T42"/>
  <sheetViews>
    <sheetView showGridLines="0" showRowColHeaders="0" zoomScale="70" zoomScaleNormal="70" workbookViewId="0">
      <selection activeCell="Q37" sqref="Q37"/>
    </sheetView>
  </sheetViews>
  <sheetFormatPr defaultColWidth="4.625" defaultRowHeight="15.75" x14ac:dyDescent="0.4"/>
  <cols>
    <col min="1" max="16384" width="4.625" style="1"/>
  </cols>
  <sheetData>
    <row r="1" spans="2:20" ht="28.5" customHeight="1" x14ac:dyDescent="0.4">
      <c r="B1" s="220" t="s">
        <v>246</v>
      </c>
      <c r="S1" s="220" t="s">
        <v>247</v>
      </c>
    </row>
    <row r="2" spans="2:20" ht="24" x14ac:dyDescent="0.4">
      <c r="C2" s="125" t="s">
        <v>249</v>
      </c>
      <c r="T2" s="126" t="s">
        <v>250</v>
      </c>
    </row>
    <row r="41" spans="2:3" ht="21" x14ac:dyDescent="0.4">
      <c r="B41" s="220" t="s">
        <v>248</v>
      </c>
    </row>
    <row r="42" spans="2:3" ht="24" x14ac:dyDescent="0.4">
      <c r="C42" s="126" t="s">
        <v>251</v>
      </c>
    </row>
  </sheetData>
  <sheetProtection sheet="1" objects="1" scenarios="1"/>
  <phoneticPr fontId="1"/>
  <pageMargins left="0.70866141732283472" right="0.11811023622047245" top="0.74803149606299213" bottom="0.35433070866141736" header="0.31496062992125984" footer="0.31496062992125984"/>
  <pageSetup paperSize="8"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00FF-7BC1-4322-8E8B-E5D6E7E214F5}">
  <sheetPr>
    <tabColor theme="5" tint="-0.499984740745262"/>
    <pageSetUpPr fitToPage="1"/>
  </sheetPr>
  <dimension ref="B1:W48"/>
  <sheetViews>
    <sheetView showGridLines="0" showRowColHeaders="0" view="pageBreakPreview" zoomScale="50" zoomScaleNormal="100" zoomScaleSheetLayoutView="50" workbookViewId="0">
      <selection activeCell="L47" sqref="L47:O48"/>
    </sheetView>
  </sheetViews>
  <sheetFormatPr defaultRowHeight="18.75" customHeight="1" x14ac:dyDescent="0.4"/>
  <cols>
    <col min="1" max="1" width="3.125" style="1" customWidth="1"/>
    <col min="2" max="2" width="2.375" style="1" customWidth="1"/>
    <col min="3" max="3" width="3.5" style="1" customWidth="1"/>
    <col min="4" max="4" width="8.25" style="1" customWidth="1"/>
    <col min="5" max="5" width="8.875" style="1" customWidth="1"/>
    <col min="6" max="6" width="14.25" style="1" customWidth="1"/>
    <col min="7" max="7" width="10.125" style="1" customWidth="1"/>
    <col min="8" max="9" width="6.375" style="1" customWidth="1"/>
    <col min="10" max="10" width="6" style="1" customWidth="1"/>
    <col min="11" max="11" width="17.5" style="1" customWidth="1"/>
    <col min="12" max="12" width="17.5" style="2" customWidth="1"/>
    <col min="13" max="13" width="17.5" style="1" customWidth="1"/>
    <col min="14" max="14" width="2" style="1" customWidth="1"/>
    <col min="15" max="15" width="9" style="14"/>
    <col min="16" max="18" width="9" style="1"/>
    <col min="19" max="19" width="14.375" style="1" customWidth="1"/>
    <col min="20" max="20" width="35.375" style="1" customWidth="1"/>
    <col min="21" max="21" width="14.125" style="1" customWidth="1"/>
    <col min="22" max="16384" width="9" style="1"/>
  </cols>
  <sheetData>
    <row r="1" spans="2:21" ht="18.75" customHeight="1" thickBot="1" x14ac:dyDescent="0.45"/>
    <row r="2" spans="2:21" ht="9.75" customHeight="1" x14ac:dyDescent="0.4">
      <c r="B2" s="194"/>
      <c r="C2" s="195"/>
      <c r="D2" s="195"/>
      <c r="E2" s="195"/>
      <c r="F2" s="195"/>
      <c r="G2" s="195"/>
      <c r="H2" s="195"/>
      <c r="I2" s="195"/>
      <c r="J2" s="195"/>
      <c r="K2" s="195"/>
      <c r="L2" s="196"/>
      <c r="M2" s="195"/>
      <c r="N2" s="197"/>
    </row>
    <row r="3" spans="2:21" ht="18.75" customHeight="1" x14ac:dyDescent="0.4">
      <c r="B3" s="198"/>
      <c r="C3" s="3"/>
      <c r="D3" s="3"/>
      <c r="E3" s="3"/>
      <c r="F3" s="3"/>
      <c r="G3" s="3"/>
      <c r="H3" s="3"/>
      <c r="I3" s="3"/>
      <c r="J3" s="3"/>
      <c r="K3" s="4"/>
      <c r="L3" s="115" t="s">
        <v>220</v>
      </c>
      <c r="M3" s="98"/>
      <c r="N3" s="199"/>
      <c r="O3" s="16" t="s">
        <v>204</v>
      </c>
      <c r="S3" s="101"/>
      <c r="T3" s="102" t="s">
        <v>206</v>
      </c>
      <c r="U3" s="102" t="s">
        <v>213</v>
      </c>
    </row>
    <row r="4" spans="2:21" ht="18.75" customHeight="1" x14ac:dyDescent="0.4">
      <c r="B4" s="198"/>
      <c r="C4" s="3"/>
      <c r="D4" s="3"/>
      <c r="E4" s="3"/>
      <c r="F4" s="3"/>
      <c r="G4" s="3"/>
      <c r="H4" s="3"/>
      <c r="I4" s="3"/>
      <c r="J4" s="3"/>
      <c r="K4" s="4"/>
      <c r="L4" s="115" t="s">
        <v>229</v>
      </c>
      <c r="M4" s="98"/>
      <c r="N4" s="199"/>
      <c r="O4" s="16" t="s">
        <v>205</v>
      </c>
      <c r="S4" s="103" t="s">
        <v>208</v>
      </c>
      <c r="T4" s="113" t="s">
        <v>207</v>
      </c>
      <c r="U4" s="114" t="s">
        <v>217</v>
      </c>
    </row>
    <row r="5" spans="2:21" ht="18.75" customHeight="1" x14ac:dyDescent="0.4">
      <c r="B5" s="200"/>
      <c r="C5" s="96" t="s">
        <v>6</v>
      </c>
      <c r="D5" s="32"/>
      <c r="E5" s="32"/>
      <c r="F5" s="32"/>
      <c r="G5" s="3"/>
      <c r="H5" s="3"/>
      <c r="I5" s="3"/>
      <c r="J5" s="3"/>
      <c r="K5" s="3"/>
      <c r="L5" s="21"/>
      <c r="M5" s="3"/>
      <c r="N5" s="201"/>
      <c r="S5" s="103" t="s">
        <v>209</v>
      </c>
      <c r="T5" s="113" t="s">
        <v>214</v>
      </c>
      <c r="U5" s="114" t="s">
        <v>218</v>
      </c>
    </row>
    <row r="6" spans="2:21" ht="15.75" customHeight="1" x14ac:dyDescent="0.4">
      <c r="B6" s="198"/>
      <c r="C6" s="22"/>
      <c r="D6" s="22"/>
      <c r="E6" s="22"/>
      <c r="F6" s="22"/>
      <c r="G6" s="22"/>
      <c r="H6" s="22"/>
      <c r="I6" s="22"/>
      <c r="J6" s="22"/>
      <c r="K6" s="22"/>
      <c r="L6" s="22"/>
      <c r="M6" s="22"/>
      <c r="N6" s="202"/>
      <c r="S6" s="103" t="s">
        <v>210</v>
      </c>
      <c r="T6" s="113" t="s">
        <v>215</v>
      </c>
      <c r="U6" s="114" t="s">
        <v>219</v>
      </c>
    </row>
    <row r="7" spans="2:21" ht="35.25" x14ac:dyDescent="0.4">
      <c r="B7" s="198"/>
      <c r="C7" s="239" t="s">
        <v>69</v>
      </c>
      <c r="D7" s="239"/>
      <c r="E7" s="239"/>
      <c r="F7" s="239"/>
      <c r="G7" s="239"/>
      <c r="H7" s="239"/>
      <c r="I7" s="239"/>
      <c r="J7" s="239"/>
      <c r="K7" s="239"/>
      <c r="L7" s="239"/>
      <c r="M7" s="239"/>
      <c r="N7" s="203"/>
      <c r="S7" s="100" t="s">
        <v>211</v>
      </c>
      <c r="T7" s="99" t="s">
        <v>212</v>
      </c>
      <c r="U7" s="99"/>
    </row>
    <row r="8" spans="2:21" ht="15.75" customHeight="1" x14ac:dyDescent="0.4">
      <c r="B8" s="198"/>
      <c r="C8" s="22"/>
      <c r="D8" s="22"/>
      <c r="E8" s="22"/>
      <c r="F8" s="22"/>
      <c r="G8" s="22"/>
      <c r="H8" s="22"/>
      <c r="I8" s="22"/>
      <c r="J8" s="22"/>
      <c r="K8" s="22"/>
      <c r="L8" s="22"/>
      <c r="M8" s="22"/>
      <c r="N8" s="202"/>
    </row>
    <row r="9" spans="2:21" ht="31.5" customHeight="1" x14ac:dyDescent="0.4">
      <c r="B9" s="198"/>
      <c r="C9" s="240" t="s">
        <v>2</v>
      </c>
      <c r="D9" s="240"/>
      <c r="E9" s="240"/>
      <c r="F9" s="241"/>
      <c r="G9" s="241"/>
      <c r="H9" s="241"/>
      <c r="I9" s="57"/>
      <c r="J9" s="242" t="s">
        <v>7</v>
      </c>
      <c r="K9" s="243"/>
      <c r="L9" s="243"/>
      <c r="M9" s="243"/>
      <c r="N9" s="204"/>
      <c r="O9" s="15"/>
      <c r="P9" s="11"/>
    </row>
    <row r="10" spans="2:21" ht="31.5" customHeight="1" x14ac:dyDescent="0.4">
      <c r="B10" s="198"/>
      <c r="C10" s="244" t="s">
        <v>202</v>
      </c>
      <c r="D10" s="244"/>
      <c r="E10" s="244"/>
      <c r="F10" s="245"/>
      <c r="G10" s="245"/>
      <c r="H10" s="245"/>
      <c r="I10" s="58"/>
      <c r="J10" s="242"/>
      <c r="K10" s="246"/>
      <c r="L10" s="246"/>
      <c r="M10" s="246"/>
      <c r="N10" s="205"/>
      <c r="O10" s="16"/>
      <c r="P10" s="10"/>
      <c r="R10" s="271" t="s">
        <v>252</v>
      </c>
      <c r="S10" s="271"/>
      <c r="T10" s="271"/>
    </row>
    <row r="11" spans="2:21" ht="31.5" customHeight="1" x14ac:dyDescent="0.4">
      <c r="B11" s="198"/>
      <c r="C11" s="253" t="s">
        <v>51</v>
      </c>
      <c r="D11" s="253"/>
      <c r="E11" s="253"/>
      <c r="F11" s="254"/>
      <c r="G11" s="254"/>
      <c r="H11" s="254"/>
      <c r="I11" s="58"/>
      <c r="J11" s="242" t="s">
        <v>8</v>
      </c>
      <c r="K11" s="255"/>
      <c r="L11" s="255"/>
      <c r="M11" s="255"/>
      <c r="N11" s="205"/>
      <c r="O11" s="16"/>
      <c r="P11" s="10"/>
      <c r="R11" s="271"/>
      <c r="S11" s="271"/>
      <c r="T11" s="271"/>
    </row>
    <row r="12" spans="2:21" ht="31.5" customHeight="1" x14ac:dyDescent="0.4">
      <c r="B12" s="198"/>
      <c r="C12" s="253" t="s">
        <v>53</v>
      </c>
      <c r="D12" s="253"/>
      <c r="E12" s="253"/>
      <c r="F12" s="256"/>
      <c r="G12" s="256"/>
      <c r="H12" s="256"/>
      <c r="I12" s="59"/>
      <c r="J12" s="242"/>
      <c r="K12" s="243"/>
      <c r="L12" s="243"/>
      <c r="M12" s="243"/>
      <c r="N12" s="206"/>
      <c r="O12" s="16"/>
      <c r="P12" s="10"/>
      <c r="R12" s="271"/>
      <c r="S12" s="271"/>
      <c r="T12" s="271"/>
    </row>
    <row r="13" spans="2:21" ht="24.75" customHeight="1" x14ac:dyDescent="0.4">
      <c r="B13" s="198"/>
      <c r="C13" s="3"/>
      <c r="D13" s="3"/>
      <c r="E13" s="3"/>
      <c r="F13" s="3"/>
      <c r="G13" s="3"/>
      <c r="H13" s="3"/>
      <c r="I13" s="3"/>
      <c r="J13" s="4"/>
      <c r="K13" s="285"/>
      <c r="L13" s="285"/>
      <c r="M13" s="285"/>
      <c r="N13" s="207"/>
      <c r="O13" s="16"/>
      <c r="P13" s="10"/>
      <c r="R13" s="271"/>
      <c r="S13" s="271"/>
      <c r="T13" s="271"/>
    </row>
    <row r="14" spans="2:21" ht="18.75" customHeight="1" x14ac:dyDescent="0.4">
      <c r="B14" s="198"/>
      <c r="C14" s="3"/>
      <c r="D14" s="3"/>
      <c r="E14" s="3"/>
      <c r="F14" s="3"/>
      <c r="G14" s="3"/>
      <c r="H14" s="3"/>
      <c r="I14" s="3"/>
      <c r="J14" s="3"/>
      <c r="K14" s="21"/>
      <c r="L14" s="3"/>
      <c r="M14" s="3"/>
      <c r="N14" s="201"/>
    </row>
    <row r="15" spans="2:21" s="8" customFormat="1" ht="28.5" x14ac:dyDescent="0.4">
      <c r="B15" s="208"/>
      <c r="C15" s="286">
        <f>M18</f>
        <v>1100000</v>
      </c>
      <c r="D15" s="286"/>
      <c r="E15" s="286"/>
      <c r="F15" s="286"/>
      <c r="G15" s="286"/>
      <c r="H15" s="286"/>
      <c r="I15" s="286"/>
      <c r="J15" s="286"/>
      <c r="K15" s="286"/>
      <c r="L15" s="286"/>
      <c r="M15" s="286"/>
      <c r="N15" s="209"/>
      <c r="O15" s="16" t="s">
        <v>54</v>
      </c>
    </row>
    <row r="16" spans="2:21" ht="18.75" customHeight="1" x14ac:dyDescent="0.4">
      <c r="B16" s="198"/>
      <c r="C16" s="3"/>
      <c r="D16" s="3"/>
      <c r="E16" s="3"/>
      <c r="F16" s="3"/>
      <c r="G16" s="3"/>
      <c r="H16" s="3"/>
      <c r="I16" s="3"/>
      <c r="J16" s="3"/>
      <c r="K16" s="3"/>
      <c r="L16" s="21"/>
      <c r="M16" s="30"/>
      <c r="N16" s="210"/>
    </row>
    <row r="17" spans="2:23" ht="18.75" customHeight="1" x14ac:dyDescent="0.4">
      <c r="B17" s="198"/>
      <c r="C17" s="287" t="str">
        <f>E26&amp;"  "&amp;G26</f>
        <v xml:space="preserve">  </v>
      </c>
      <c r="D17" s="278"/>
      <c r="E17" s="278"/>
      <c r="F17" s="278"/>
      <c r="G17" s="95"/>
      <c r="H17" s="95"/>
      <c r="I17" s="95"/>
      <c r="J17" s="63" t="s">
        <v>63</v>
      </c>
      <c r="K17" s="38" t="s">
        <v>3</v>
      </c>
      <c r="L17" s="39" t="s">
        <v>4</v>
      </c>
      <c r="M17" s="40" t="s">
        <v>5</v>
      </c>
      <c r="N17" s="211"/>
    </row>
    <row r="18" spans="2:23" ht="22.5" customHeight="1" x14ac:dyDescent="0.4">
      <c r="B18" s="198"/>
      <c r="C18" s="288">
        <v>555</v>
      </c>
      <c r="D18" s="289"/>
      <c r="E18" s="289"/>
      <c r="F18" s="289"/>
      <c r="G18" s="289"/>
      <c r="H18" s="289"/>
      <c r="I18" s="289"/>
      <c r="J18" s="61"/>
      <c r="K18" s="247">
        <f>SUM(K20:K22)</f>
        <v>1000000</v>
      </c>
      <c r="L18" s="249">
        <f>SUM(L20:L22)</f>
        <v>100000</v>
      </c>
      <c r="M18" s="251">
        <f>SUM(M20:M22)</f>
        <v>1100000</v>
      </c>
      <c r="N18" s="212"/>
    </row>
    <row r="19" spans="2:23" ht="22.5" customHeight="1" x14ac:dyDescent="0.4">
      <c r="B19" s="198"/>
      <c r="C19" s="290"/>
      <c r="D19" s="291"/>
      <c r="E19" s="291"/>
      <c r="F19" s="291"/>
      <c r="G19" s="291"/>
      <c r="H19" s="291"/>
      <c r="I19" s="291"/>
      <c r="J19" s="62"/>
      <c r="K19" s="248"/>
      <c r="L19" s="250"/>
      <c r="M19" s="252"/>
      <c r="N19" s="212"/>
    </row>
    <row r="20" spans="2:23" ht="39" customHeight="1" x14ac:dyDescent="0.4">
      <c r="B20" s="198"/>
      <c r="C20" s="64" t="s">
        <v>71</v>
      </c>
      <c r="D20" s="279">
        <v>555</v>
      </c>
      <c r="E20" s="280"/>
      <c r="F20" s="280"/>
      <c r="G20" s="280"/>
      <c r="H20" s="280"/>
      <c r="I20" s="280"/>
      <c r="J20" s="116">
        <v>0.1</v>
      </c>
      <c r="K20" s="118">
        <v>1000000</v>
      </c>
      <c r="L20" s="119">
        <f>IF(K20="","",ROUNDDOWN(K20*J20,0))</f>
        <v>100000</v>
      </c>
      <c r="M20" s="120">
        <f>IF(K20="","",K20+L20)</f>
        <v>1100000</v>
      </c>
      <c r="N20" s="213"/>
      <c r="O20" s="16" t="s">
        <v>55</v>
      </c>
      <c r="R20" s="99" t="s">
        <v>221</v>
      </c>
    </row>
    <row r="21" spans="2:23" ht="39" customHeight="1" x14ac:dyDescent="0.4">
      <c r="B21" s="198"/>
      <c r="C21" s="64" t="s">
        <v>72</v>
      </c>
      <c r="D21" s="279"/>
      <c r="E21" s="280"/>
      <c r="F21" s="280"/>
      <c r="G21" s="280"/>
      <c r="H21" s="280"/>
      <c r="I21" s="280"/>
      <c r="J21" s="116">
        <v>0.08</v>
      </c>
      <c r="K21" s="118"/>
      <c r="L21" s="119" t="str">
        <f t="shared" ref="L21:L22" si="0">IF(K21="","",ROUNDDOWN(K21*J21,0))</f>
        <v/>
      </c>
      <c r="M21" s="120" t="str">
        <f t="shared" ref="M21:M22" si="1">IF(K21="","",K21+L21)</f>
        <v/>
      </c>
      <c r="N21" s="213"/>
      <c r="O21" s="16" t="s">
        <v>56</v>
      </c>
    </row>
    <row r="22" spans="2:23" ht="39" customHeight="1" x14ac:dyDescent="0.4">
      <c r="B22" s="198"/>
      <c r="C22" s="64" t="s">
        <v>70</v>
      </c>
      <c r="D22" s="279"/>
      <c r="E22" s="280"/>
      <c r="F22" s="280"/>
      <c r="G22" s="280"/>
      <c r="H22" s="280"/>
      <c r="I22" s="280"/>
      <c r="J22" s="117">
        <v>0</v>
      </c>
      <c r="K22" s="121"/>
      <c r="L22" s="122" t="str">
        <f t="shared" si="0"/>
        <v/>
      </c>
      <c r="M22" s="123" t="str">
        <f t="shared" si="1"/>
        <v/>
      </c>
      <c r="N22" s="213"/>
      <c r="O22" s="16" t="s">
        <v>57</v>
      </c>
    </row>
    <row r="23" spans="2:23" s="3" customFormat="1" ht="18.75" customHeight="1" x14ac:dyDescent="0.4">
      <c r="B23" s="198"/>
      <c r="C23" s="225" t="s">
        <v>237</v>
      </c>
      <c r="D23" s="226"/>
      <c r="E23" s="236"/>
      <c r="F23" s="236"/>
      <c r="G23" s="190" t="s">
        <v>236</v>
      </c>
      <c r="H23" s="237"/>
      <c r="I23" s="237"/>
      <c r="J23" s="238"/>
      <c r="K23" s="189"/>
      <c r="L23" s="9"/>
      <c r="M23" s="5"/>
      <c r="N23" s="214"/>
      <c r="O23" s="17"/>
    </row>
    <row r="24" spans="2:23" ht="18.75" customHeight="1" x14ac:dyDescent="0.4">
      <c r="B24" s="198"/>
      <c r="C24" s="3"/>
      <c r="D24" s="3"/>
      <c r="E24" s="3"/>
      <c r="F24" s="3"/>
      <c r="G24" s="3"/>
      <c r="H24" s="3"/>
      <c r="I24" s="3"/>
      <c r="J24" s="3"/>
      <c r="K24" s="3"/>
      <c r="L24" s="21"/>
      <c r="M24" s="3"/>
      <c r="N24" s="201"/>
    </row>
    <row r="25" spans="2:23" ht="18.75" customHeight="1" x14ac:dyDescent="0.4">
      <c r="B25" s="198"/>
      <c r="C25" s="3"/>
      <c r="D25" s="3"/>
      <c r="E25" s="3"/>
      <c r="F25" s="3"/>
      <c r="G25" s="3"/>
      <c r="H25" s="3"/>
      <c r="I25" s="3"/>
      <c r="J25" s="3"/>
      <c r="K25" s="3"/>
      <c r="L25" s="21"/>
      <c r="M25" s="3"/>
      <c r="N25" s="201"/>
    </row>
    <row r="26" spans="2:23" ht="30" customHeight="1" x14ac:dyDescent="0.4">
      <c r="B26" s="198"/>
      <c r="C26" s="281" t="s">
        <v>0</v>
      </c>
      <c r="D26" s="282"/>
      <c r="E26" s="283"/>
      <c r="F26" s="284"/>
      <c r="G26" s="107"/>
      <c r="H26" s="3"/>
      <c r="I26" s="3"/>
      <c r="J26" s="4"/>
      <c r="K26" s="23"/>
      <c r="L26" s="21"/>
      <c r="M26" s="3"/>
      <c r="N26" s="201"/>
      <c r="O26" s="16"/>
    </row>
    <row r="27" spans="2:23" ht="30" customHeight="1" x14ac:dyDescent="0.4">
      <c r="B27" s="198"/>
      <c r="C27" s="259" t="s">
        <v>242</v>
      </c>
      <c r="D27" s="260"/>
      <c r="E27" s="261"/>
      <c r="F27" s="262"/>
      <c r="G27" s="263"/>
      <c r="H27" s="20"/>
      <c r="I27" s="20"/>
      <c r="J27" s="20"/>
      <c r="K27" s="23"/>
      <c r="L27" s="21"/>
      <c r="M27" s="3"/>
      <c r="N27" s="201"/>
      <c r="O27" s="16"/>
    </row>
    <row r="28" spans="2:23" s="2" customFormat="1" ht="30" customHeight="1" x14ac:dyDescent="0.4">
      <c r="B28" s="215"/>
      <c r="C28" s="259" t="s">
        <v>243</v>
      </c>
      <c r="D28" s="260"/>
      <c r="E28" s="261"/>
      <c r="F28" s="262"/>
      <c r="G28" s="263"/>
      <c r="H28" s="3"/>
      <c r="I28" s="3"/>
      <c r="J28" s="4"/>
      <c r="K28" s="23"/>
      <c r="L28" s="21"/>
      <c r="M28" s="3"/>
      <c r="N28" s="201"/>
      <c r="O28" s="14"/>
      <c r="P28" s="1"/>
      <c r="Q28" s="1"/>
      <c r="R28" s="1"/>
      <c r="S28" s="1"/>
    </row>
    <row r="29" spans="2:23" s="2" customFormat="1" ht="30" customHeight="1" x14ac:dyDescent="0.25">
      <c r="B29" s="215"/>
      <c r="C29" s="259" t="s">
        <v>244</v>
      </c>
      <c r="D29" s="260"/>
      <c r="E29" s="264" t="str">
        <f>IF(E28="","",VLOOKUP(E28,工種!B:D,3,FALSE))</f>
        <v/>
      </c>
      <c r="F29" s="265"/>
      <c r="G29" s="266"/>
      <c r="H29" s="193"/>
      <c r="I29" s="193"/>
      <c r="J29" s="4"/>
      <c r="K29" s="23"/>
      <c r="L29" s="21"/>
      <c r="M29" s="3"/>
      <c r="N29" s="201"/>
      <c r="O29" s="14"/>
      <c r="P29" s="1"/>
      <c r="Q29" s="110" t="s">
        <v>216</v>
      </c>
      <c r="R29" s="1"/>
      <c r="S29" s="1"/>
    </row>
    <row r="30" spans="2:23" s="2" customFormat="1" ht="30" customHeight="1" x14ac:dyDescent="0.4">
      <c r="B30" s="215"/>
      <c r="C30" s="267" t="s">
        <v>1</v>
      </c>
      <c r="D30" s="268"/>
      <c r="E30" s="269"/>
      <c r="F30" s="270"/>
      <c r="G30" s="188" t="str">
        <f>IF(E30="","",VLOOKUP(E30,Q30:R33,2,FALSE))</f>
        <v/>
      </c>
      <c r="H30" s="3"/>
      <c r="I30" s="3"/>
      <c r="J30" s="4"/>
      <c r="K30" s="23"/>
      <c r="L30" s="21"/>
      <c r="M30" s="3"/>
      <c r="N30" s="201"/>
      <c r="O30" s="16" t="s">
        <v>201</v>
      </c>
      <c r="P30" s="1"/>
      <c r="Q30" s="105">
        <v>1</v>
      </c>
      <c r="R30" s="105" t="s">
        <v>9</v>
      </c>
      <c r="S30" s="111" t="s">
        <v>60</v>
      </c>
      <c r="T30" s="104"/>
      <c r="U30" s="19"/>
      <c r="V30" s="19"/>
      <c r="W30" s="19"/>
    </row>
    <row r="31" spans="2:23" s="2" customFormat="1" ht="30" customHeight="1" x14ac:dyDescent="0.4">
      <c r="B31" s="215"/>
      <c r="C31" s="3"/>
      <c r="D31" s="3"/>
      <c r="E31" s="56"/>
      <c r="F31" s="32"/>
      <c r="G31" s="32"/>
      <c r="H31" s="3"/>
      <c r="I31" s="3"/>
      <c r="J31" s="3"/>
      <c r="K31" s="24"/>
      <c r="L31" s="21"/>
      <c r="M31" s="3"/>
      <c r="N31" s="201"/>
      <c r="O31" s="14"/>
      <c r="P31" s="1"/>
      <c r="Q31" s="105">
        <v>2</v>
      </c>
      <c r="R31" s="105" t="s">
        <v>10</v>
      </c>
      <c r="S31" s="111" t="s">
        <v>61</v>
      </c>
      <c r="T31" s="104" t="s">
        <v>67</v>
      </c>
      <c r="U31" s="19"/>
      <c r="V31" s="19"/>
      <c r="W31" s="19"/>
    </row>
    <row r="32" spans="2:23" s="2" customFormat="1" ht="30" customHeight="1" x14ac:dyDescent="0.4">
      <c r="B32" s="215"/>
      <c r="C32" s="272" t="s">
        <v>239</v>
      </c>
      <c r="D32" s="273"/>
      <c r="E32" s="274"/>
      <c r="F32" s="275"/>
      <c r="G32" s="276"/>
      <c r="H32" s="3"/>
      <c r="I32" s="3"/>
      <c r="J32" s="3"/>
      <c r="K32" s="24"/>
      <c r="L32" s="21"/>
      <c r="M32" s="3"/>
      <c r="N32" s="201"/>
      <c r="O32" s="14"/>
      <c r="P32" s="1"/>
      <c r="Q32" s="106">
        <v>3</v>
      </c>
      <c r="R32" s="106" t="s">
        <v>11</v>
      </c>
      <c r="S32" s="112" t="s">
        <v>62</v>
      </c>
      <c r="T32" s="104" t="s">
        <v>67</v>
      </c>
      <c r="U32" s="19"/>
      <c r="V32" s="19"/>
      <c r="W32" s="19"/>
    </row>
    <row r="33" spans="2:23" s="2" customFormat="1" ht="30" customHeight="1" x14ac:dyDescent="0.4">
      <c r="B33" s="215"/>
      <c r="C33" s="277"/>
      <c r="D33" s="277"/>
      <c r="E33" s="278"/>
      <c r="F33" s="278"/>
      <c r="G33" s="278"/>
      <c r="H33" s="3"/>
      <c r="I33" s="3"/>
      <c r="J33" s="3"/>
      <c r="K33" s="24"/>
      <c r="L33" s="21"/>
      <c r="M33" s="3"/>
      <c r="N33" s="201"/>
      <c r="O33" s="14"/>
      <c r="P33" s="1"/>
      <c r="Q33" s="106">
        <v>4</v>
      </c>
      <c r="R33" s="106" t="s">
        <v>12</v>
      </c>
      <c r="S33" s="112"/>
      <c r="T33" s="104"/>
      <c r="U33" s="19"/>
      <c r="V33" s="19"/>
      <c r="W33" s="19"/>
    </row>
    <row r="34" spans="2:23" s="2" customFormat="1" ht="30" customHeight="1" x14ac:dyDescent="0.4">
      <c r="B34" s="215"/>
      <c r="C34" s="257"/>
      <c r="D34" s="257"/>
      <c r="E34" s="258"/>
      <c r="F34" s="258"/>
      <c r="G34" s="258"/>
      <c r="H34" s="3"/>
      <c r="I34" s="3"/>
      <c r="J34" s="3"/>
      <c r="K34" s="24"/>
      <c r="L34" s="21"/>
      <c r="M34" s="3"/>
      <c r="N34" s="201"/>
      <c r="O34" s="14"/>
      <c r="P34" s="1"/>
    </row>
    <row r="35" spans="2:23" ht="18.75" customHeight="1" x14ac:dyDescent="0.4">
      <c r="B35" s="198"/>
      <c r="C35" s="3" t="s">
        <v>238</v>
      </c>
      <c r="D35" s="3"/>
      <c r="E35" s="3"/>
      <c r="F35" s="3"/>
      <c r="G35" s="3"/>
      <c r="H35" s="3"/>
      <c r="I35" s="3"/>
      <c r="J35" s="3"/>
      <c r="K35" s="3"/>
      <c r="L35" s="21"/>
      <c r="M35" s="3"/>
      <c r="N35" s="201"/>
    </row>
    <row r="36" spans="2:23" ht="18.75" customHeight="1" x14ac:dyDescent="0.4">
      <c r="B36" s="198"/>
      <c r="C36" s="227"/>
      <c r="D36" s="228"/>
      <c r="E36" s="228"/>
      <c r="F36" s="228"/>
      <c r="G36" s="228"/>
      <c r="H36" s="228"/>
      <c r="I36" s="228"/>
      <c r="J36" s="228"/>
      <c r="K36" s="228"/>
      <c r="L36" s="228"/>
      <c r="M36" s="229"/>
      <c r="N36" s="201"/>
    </row>
    <row r="37" spans="2:23" ht="18.75" customHeight="1" x14ac:dyDescent="0.4">
      <c r="B37" s="198"/>
      <c r="C37" s="230"/>
      <c r="D37" s="231"/>
      <c r="E37" s="231"/>
      <c r="F37" s="231"/>
      <c r="G37" s="231"/>
      <c r="H37" s="231"/>
      <c r="I37" s="231"/>
      <c r="J37" s="231"/>
      <c r="K37" s="231"/>
      <c r="L37" s="231"/>
      <c r="M37" s="232"/>
      <c r="N37" s="201"/>
    </row>
    <row r="38" spans="2:23" ht="18.75" customHeight="1" x14ac:dyDescent="0.4">
      <c r="B38" s="198"/>
      <c r="C38" s="230"/>
      <c r="D38" s="231"/>
      <c r="E38" s="231"/>
      <c r="F38" s="231"/>
      <c r="G38" s="231"/>
      <c r="H38" s="231"/>
      <c r="I38" s="231"/>
      <c r="J38" s="231"/>
      <c r="K38" s="231"/>
      <c r="L38" s="231"/>
      <c r="M38" s="232"/>
      <c r="N38" s="201"/>
    </row>
    <row r="39" spans="2:23" ht="18.75" customHeight="1" x14ac:dyDescent="0.4">
      <c r="B39" s="198"/>
      <c r="C39" s="230"/>
      <c r="D39" s="231"/>
      <c r="E39" s="231"/>
      <c r="F39" s="231"/>
      <c r="G39" s="231"/>
      <c r="H39" s="231"/>
      <c r="I39" s="231"/>
      <c r="J39" s="231"/>
      <c r="K39" s="231"/>
      <c r="L39" s="231"/>
      <c r="M39" s="232"/>
      <c r="N39" s="201"/>
    </row>
    <row r="40" spans="2:23" ht="18.75" customHeight="1" x14ac:dyDescent="0.4">
      <c r="B40" s="198"/>
      <c r="C40" s="233"/>
      <c r="D40" s="234"/>
      <c r="E40" s="234"/>
      <c r="F40" s="234"/>
      <c r="G40" s="234"/>
      <c r="H40" s="234"/>
      <c r="I40" s="234"/>
      <c r="J40" s="234"/>
      <c r="K40" s="234"/>
      <c r="L40" s="234"/>
      <c r="M40" s="235"/>
      <c r="N40" s="201"/>
    </row>
    <row r="41" spans="2:23" ht="18.75" customHeight="1" thickBot="1" x14ac:dyDescent="0.45">
      <c r="B41" s="216"/>
      <c r="C41" s="217"/>
      <c r="D41" s="217"/>
      <c r="E41" s="217"/>
      <c r="F41" s="217"/>
      <c r="G41" s="217"/>
      <c r="H41" s="217"/>
      <c r="I41" s="217"/>
      <c r="J41" s="217"/>
      <c r="K41" s="217"/>
      <c r="L41" s="218"/>
      <c r="M41" s="217"/>
      <c r="N41" s="219"/>
    </row>
    <row r="47" spans="2:23" ht="18.75" customHeight="1" x14ac:dyDescent="0.4">
      <c r="M47" s="334">
        <v>45139</v>
      </c>
    </row>
    <row r="48" spans="2:23" ht="18.75" customHeight="1" x14ac:dyDescent="0.4">
      <c r="L48" s="335" t="s">
        <v>262</v>
      </c>
      <c r="M48" s="334">
        <v>45323</v>
      </c>
      <c r="N48" s="1" t="s">
        <v>263</v>
      </c>
    </row>
  </sheetData>
  <sheetProtection sheet="1" objects="1" scenarios="1"/>
  <mergeCells count="46">
    <mergeCell ref="R10:T13"/>
    <mergeCell ref="C32:D32"/>
    <mergeCell ref="E32:G32"/>
    <mergeCell ref="C33:D33"/>
    <mergeCell ref="E33:G33"/>
    <mergeCell ref="D20:I20"/>
    <mergeCell ref="D21:I21"/>
    <mergeCell ref="D22:I22"/>
    <mergeCell ref="C26:D26"/>
    <mergeCell ref="E26:F26"/>
    <mergeCell ref="C27:D27"/>
    <mergeCell ref="E27:G27"/>
    <mergeCell ref="K13:M13"/>
    <mergeCell ref="C15:M15"/>
    <mergeCell ref="C17:F17"/>
    <mergeCell ref="C18:I19"/>
    <mergeCell ref="C34:D34"/>
    <mergeCell ref="E34:G34"/>
    <mergeCell ref="C28:D28"/>
    <mergeCell ref="E28:G28"/>
    <mergeCell ref="C29:D29"/>
    <mergeCell ref="E29:G29"/>
    <mergeCell ref="C30:D30"/>
    <mergeCell ref="E30:F30"/>
    <mergeCell ref="F11:H11"/>
    <mergeCell ref="J11:J12"/>
    <mergeCell ref="K11:M11"/>
    <mergeCell ref="C12:E12"/>
    <mergeCell ref="F12:H12"/>
    <mergeCell ref="K12:M12"/>
    <mergeCell ref="C23:D23"/>
    <mergeCell ref="C36:M40"/>
    <mergeCell ref="E23:F23"/>
    <mergeCell ref="H23:J23"/>
    <mergeCell ref="C7:M7"/>
    <mergeCell ref="C9:E9"/>
    <mergeCell ref="F9:H9"/>
    <mergeCell ref="J9:J10"/>
    <mergeCell ref="K9:M9"/>
    <mergeCell ref="C10:E10"/>
    <mergeCell ref="F10:H10"/>
    <mergeCell ref="K10:M10"/>
    <mergeCell ref="K18:K19"/>
    <mergeCell ref="L18:L19"/>
    <mergeCell ref="M18:M19"/>
    <mergeCell ref="C11:E11"/>
  </mergeCells>
  <phoneticPr fontId="1"/>
  <conditionalFormatting sqref="F9:H11">
    <cfRule type="expression" dxfId="8" priority="11">
      <formula>""""""</formula>
    </cfRule>
  </conditionalFormatting>
  <conditionalFormatting sqref="F9:H12">
    <cfRule type="containsBlanks" dxfId="7" priority="12">
      <formula>LEN(TRIM(F9))=0</formula>
    </cfRule>
    <cfRule type="cellIs" dxfId="6" priority="10" operator="equal">
      <formula>""""""</formula>
    </cfRule>
  </conditionalFormatting>
  <conditionalFormatting sqref="D20:I20">
    <cfRule type="containsBlanks" dxfId="5" priority="15">
      <formula>LEN(TRIM(D20))=0</formula>
    </cfRule>
  </conditionalFormatting>
  <conditionalFormatting sqref="K20">
    <cfRule type="containsBlanks" dxfId="4" priority="17">
      <formula>LEN(TRIM(K20))=0</formula>
    </cfRule>
  </conditionalFormatting>
  <conditionalFormatting sqref="K9:M9 K11:M12">
    <cfRule type="containsBlanks" dxfId="3" priority="14">
      <formula>LEN(TRIM(K9))=0</formula>
    </cfRule>
  </conditionalFormatting>
  <conditionalFormatting sqref="M3:M4">
    <cfRule type="containsBlanks" dxfId="2" priority="19">
      <formula>LEN(TRIM(M3))=0</formula>
    </cfRule>
  </conditionalFormatting>
  <conditionalFormatting sqref="C18:I19">
    <cfRule type="containsBlanks" dxfId="1" priority="13">
      <formula>LEN(TRIM(C18))=0</formula>
    </cfRule>
  </conditionalFormatting>
  <conditionalFormatting sqref="E23:F23 H23:J23">
    <cfRule type="containsBlanks" dxfId="0" priority="1">
      <formula>LEN(TRIM(E23))=0</formula>
    </cfRule>
  </conditionalFormatting>
  <dataValidations count="5">
    <dataValidation type="textLength" allowBlank="1" showInputMessage="1" showErrorMessage="1" promptTitle="現場担当者にご確認ください" prompt="管理№3桁" sqref="G26" xr:uid="{4420AEC0-B7AD-4738-A872-085434F0FCC8}">
      <formula1>3</formula1>
      <formula2>3</formula2>
    </dataValidation>
    <dataValidation type="textLength" allowBlank="1" showInputMessage="1" showErrorMessage="1" errorTitle="桁数制限" error="頭の英字を含む10桁" promptTitle="桁数制限" prompt="頭の英字を含む10桁" sqref="E26:F26" xr:uid="{EC6CAFAF-1F48-4B3E-9DE9-AF033D56CC3D}">
      <formula1>10</formula1>
      <formula2>10</formula2>
    </dataValidation>
    <dataValidation type="textLength" allowBlank="1" showInputMessage="1" showErrorMessage="1" errorTitle="Tを含んだ14桁" error="Tを含んだ14桁で入力してください" promptTitle="インボイスのナンバー" prompt="Tを含んだ14桁" sqref="F10:H10" xr:uid="{166FCDB4-6D73-4217-B090-AEA76A8AFF51}">
      <formula1>14</formula1>
      <formula2>14</formula2>
    </dataValidation>
    <dataValidation type="textLength" allowBlank="1" showInputMessage="1" showErrorMessage="1" errorTitle="10桁で入力してください" error="10桁で入力してください。_x000a_下3桁は000です。_x000a_1234567000" promptTitle="入力制限" prompt="お知らせしている7桁のコード＋000　_x000a_10桁" sqref="F9:H9" xr:uid="{9E8FE3DF-B7E5-420B-ABB8-81DBC5052EEE}">
      <formula1>10</formula1>
      <formula2>10</formula2>
    </dataValidation>
    <dataValidation type="list" allowBlank="1" showInputMessage="1" showErrorMessage="1" sqref="E30:F30" xr:uid="{F5356903-A62E-412F-8D4E-BBE698ED5DE8}">
      <formula1>$Q$30:$Q$34</formula1>
    </dataValidation>
  </dataValidations>
  <pageMargins left="0.70866141732283472" right="0.31496062992125984" top="0.74803149606299213" bottom="0.35433070866141736" header="0.31496062992125984" footer="0"/>
  <pageSetup paperSize="9" scale="70" orientation="portrait" r:id="rId1"/>
  <headerFooter>
    <oddFooter>&amp;R&amp;9 2023年8月1日改訂</oddFooter>
  </headerFooter>
  <rowBreaks count="1" manualBreakCount="1">
    <brk id="25" min="1" max="13" man="1"/>
  </rowBreaks>
  <colBreaks count="1" manualBreakCount="1">
    <brk id="2" min="1" max="4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D473-3AB0-4143-A51D-6F171132D851}">
  <sheetPr>
    <tabColor theme="4" tint="-0.249977111117893"/>
    <pageSetUpPr fitToPage="1"/>
  </sheetPr>
  <dimension ref="B1:AI136"/>
  <sheetViews>
    <sheetView showGridLines="0" view="pageBreakPreview" zoomScale="70" zoomScaleNormal="75" zoomScaleSheetLayoutView="70" workbookViewId="0">
      <selection activeCell="E18" sqref="E18"/>
    </sheetView>
  </sheetViews>
  <sheetFormatPr defaultRowHeight="24.75" customHeight="1" outlineLevelRow="1" x14ac:dyDescent="0.4"/>
  <cols>
    <col min="1" max="1" width="2" style="1" customWidth="1"/>
    <col min="2" max="2" width="6.625" style="34" customWidth="1"/>
    <col min="3" max="3" width="11" style="18" customWidth="1"/>
    <col min="4" max="4" width="13.25" style="18" customWidth="1"/>
    <col min="5" max="7" width="14.625" style="34" customWidth="1"/>
    <col min="8" max="8" width="1.125" style="34" customWidth="1"/>
    <col min="9" max="11" width="14.625" style="34" customWidth="1"/>
    <col min="12" max="12" width="1.125" style="34" customWidth="1"/>
    <col min="13" max="15" width="14.625" style="34" customWidth="1"/>
    <col min="16" max="16" width="9" style="34"/>
    <col min="17" max="17" width="11" style="18" customWidth="1"/>
    <col min="18" max="20" width="14.625" style="34" customWidth="1"/>
    <col min="21" max="21" width="1.125" style="34" customWidth="1"/>
    <col min="22" max="24" width="14.625" style="34" customWidth="1"/>
    <col min="25" max="25" width="1.125" style="34" customWidth="1"/>
    <col min="26" max="31" width="14.625" style="34" customWidth="1"/>
    <col min="32" max="32" width="1.125" style="34" customWidth="1"/>
    <col min="33" max="35" width="14.625" style="34" customWidth="1"/>
    <col min="36" max="16384" width="9" style="1"/>
  </cols>
  <sheetData>
    <row r="1" spans="2:28" ht="10.5" customHeight="1" x14ac:dyDescent="0.4"/>
    <row r="2" spans="2:28" ht="24.75" customHeight="1" x14ac:dyDescent="0.4">
      <c r="B2" s="128"/>
      <c r="C2" s="129"/>
      <c r="D2" s="129"/>
      <c r="E2" s="128"/>
      <c r="F2" s="128"/>
      <c r="G2" s="128"/>
      <c r="H2" s="128"/>
      <c r="I2" s="128"/>
      <c r="J2" s="128"/>
      <c r="K2" s="128"/>
      <c r="L2" s="128"/>
      <c r="M2" s="128"/>
      <c r="N2" s="128"/>
      <c r="O2" s="128"/>
      <c r="P2" s="128"/>
      <c r="Q2" s="129"/>
      <c r="R2" s="128"/>
      <c r="S2" s="128"/>
      <c r="T2" s="128"/>
      <c r="U2" s="128"/>
      <c r="V2" s="128"/>
      <c r="W2" s="128"/>
      <c r="X2" s="128"/>
      <c r="Y2" s="128"/>
      <c r="Z2" s="128"/>
      <c r="AA2" s="128"/>
      <c r="AB2" s="128"/>
    </row>
    <row r="3" spans="2:28" ht="24.75" customHeight="1" x14ac:dyDescent="0.4">
      <c r="B3" s="129"/>
      <c r="C3" s="296" t="s">
        <v>203</v>
      </c>
      <c r="D3" s="298">
        <v>1</v>
      </c>
      <c r="E3" s="128"/>
      <c r="F3" s="300" t="s">
        <v>231</v>
      </c>
      <c r="G3" s="301"/>
      <c r="H3" s="302"/>
      <c r="I3" s="294"/>
      <c r="J3" s="295"/>
      <c r="K3" s="184"/>
      <c r="L3" s="128"/>
      <c r="M3" s="128"/>
      <c r="N3" s="128"/>
      <c r="O3" s="128"/>
      <c r="P3" s="128"/>
      <c r="Q3" s="129"/>
      <c r="R3" s="128"/>
      <c r="S3" s="128"/>
      <c r="T3" s="128"/>
      <c r="U3" s="128"/>
      <c r="V3" s="128"/>
      <c r="W3" s="128"/>
      <c r="X3" s="128"/>
      <c r="Y3" s="128"/>
      <c r="Z3" s="128"/>
      <c r="AA3" s="128"/>
      <c r="AB3" s="128"/>
    </row>
    <row r="4" spans="2:28" ht="24.75" customHeight="1" x14ac:dyDescent="0.4">
      <c r="B4" s="130"/>
      <c r="C4" s="297"/>
      <c r="D4" s="299"/>
      <c r="E4" s="128"/>
      <c r="F4" s="300" t="s">
        <v>50</v>
      </c>
      <c r="G4" s="301"/>
      <c r="H4" s="302"/>
      <c r="I4" s="292"/>
      <c r="J4" s="293"/>
      <c r="K4" s="184" t="s">
        <v>200</v>
      </c>
      <c r="L4" s="128"/>
      <c r="M4" s="128"/>
      <c r="N4" s="128"/>
      <c r="O4" s="128"/>
      <c r="P4" s="128"/>
      <c r="Q4" s="130"/>
      <c r="R4" s="128"/>
      <c r="S4" s="128"/>
      <c r="T4" s="128"/>
      <c r="U4" s="128"/>
      <c r="V4" s="128"/>
      <c r="W4" s="128"/>
      <c r="X4" s="128"/>
      <c r="Y4" s="128"/>
      <c r="Z4" s="128"/>
      <c r="AA4" s="128"/>
      <c r="AB4" s="128"/>
    </row>
    <row r="5" spans="2:28" ht="24.75" customHeight="1" thickBot="1" x14ac:dyDescent="0.45">
      <c r="B5" s="128"/>
      <c r="C5" s="131"/>
      <c r="D5" s="131"/>
      <c r="E5" s="128"/>
      <c r="F5" s="128"/>
      <c r="G5" s="128"/>
      <c r="H5" s="128"/>
      <c r="I5" s="128"/>
      <c r="J5" s="128"/>
      <c r="K5" s="128"/>
      <c r="L5" s="128"/>
      <c r="M5" s="128"/>
      <c r="N5" s="128"/>
      <c r="O5" s="128"/>
      <c r="P5" s="128"/>
      <c r="Q5" s="158" t="s">
        <v>77</v>
      </c>
      <c r="R5" s="128"/>
      <c r="S5" s="128"/>
      <c r="T5" s="128"/>
      <c r="U5" s="128"/>
      <c r="V5" s="128"/>
      <c r="W5" s="128"/>
      <c r="X5" s="128"/>
      <c r="Y5" s="128"/>
      <c r="Z5" s="128"/>
      <c r="AA5" s="128"/>
      <c r="AB5" s="128"/>
    </row>
    <row r="6" spans="2:28" ht="24.75" customHeight="1" x14ac:dyDescent="0.4">
      <c r="B6" s="128"/>
      <c r="C6" s="305">
        <f>F8</f>
        <v>0.1</v>
      </c>
      <c r="D6" s="306"/>
      <c r="E6" s="35" t="s">
        <v>3</v>
      </c>
      <c r="F6" s="36" t="s">
        <v>4</v>
      </c>
      <c r="G6" s="37" t="s">
        <v>5</v>
      </c>
      <c r="H6" s="128"/>
      <c r="I6" s="128"/>
      <c r="J6" s="128"/>
      <c r="K6" s="128"/>
      <c r="L6" s="128"/>
      <c r="M6" s="128"/>
      <c r="N6" s="128"/>
      <c r="O6" s="128"/>
      <c r="P6" s="128"/>
      <c r="Q6" s="76"/>
      <c r="R6" s="77" t="s">
        <v>3</v>
      </c>
      <c r="S6" s="78" t="s">
        <v>4</v>
      </c>
      <c r="T6" s="79" t="s">
        <v>5</v>
      </c>
      <c r="U6" s="128"/>
      <c r="V6" s="128"/>
      <c r="W6" s="128"/>
      <c r="X6" s="128"/>
      <c r="Y6" s="128"/>
      <c r="Z6" s="128"/>
      <c r="AA6" s="128"/>
      <c r="AB6" s="128"/>
    </row>
    <row r="7" spans="2:28" ht="24.75" customHeight="1" thickBot="1" x14ac:dyDescent="0.45">
      <c r="B7" s="128"/>
      <c r="C7" s="303" t="s">
        <v>74</v>
      </c>
      <c r="D7" s="304"/>
      <c r="E7" s="136">
        <f>IF(見積書【入力・印刷】!K20="","",見積書【入力・印刷】!K20)</f>
        <v>1000000</v>
      </c>
      <c r="F7" s="137">
        <f>IF(見積書【入力・印刷】!L20="","",見積書【入力・印刷】!L20)</f>
        <v>100000</v>
      </c>
      <c r="G7" s="138">
        <f>IF(見積書【入力・印刷】!M20="","",見積書【入力・印刷】!M20)</f>
        <v>1100000</v>
      </c>
      <c r="H7" s="128"/>
      <c r="I7" s="128"/>
      <c r="J7" s="128"/>
      <c r="K7" s="128"/>
      <c r="L7" s="128"/>
      <c r="M7" s="128"/>
      <c r="N7" s="128"/>
      <c r="O7" s="128"/>
      <c r="P7" s="128"/>
      <c r="Q7" s="80" t="s">
        <v>74</v>
      </c>
      <c r="R7" s="160">
        <f>IF(SUM(E7,E51,E95)=0,"",SUM(E7,E51,E95))</f>
        <v>1000000</v>
      </c>
      <c r="S7" s="161">
        <f>IF(SUM(F7,F51,F95)=0,"",SUM(F7,F51,F95))</f>
        <v>100000</v>
      </c>
      <c r="T7" s="162">
        <f>IF(R7="","",SUM(R7:S7))</f>
        <v>1100000</v>
      </c>
      <c r="U7" s="128"/>
      <c r="V7" s="128"/>
      <c r="W7" s="128"/>
      <c r="X7" s="128"/>
      <c r="Y7" s="128"/>
      <c r="Z7" s="128"/>
      <c r="AA7" s="128"/>
      <c r="AB7" s="128"/>
    </row>
    <row r="8" spans="2:28" s="3" customFormat="1" ht="24.75" customHeight="1" thickBot="1" x14ac:dyDescent="0.45">
      <c r="B8" s="132"/>
      <c r="C8" s="134" t="s">
        <v>75</v>
      </c>
      <c r="D8" s="134"/>
      <c r="E8" s="135"/>
      <c r="F8" s="180">
        <f>見積書【入力・印刷】!J20</f>
        <v>0.1</v>
      </c>
      <c r="G8" s="135"/>
      <c r="H8" s="132"/>
      <c r="I8" s="139" t="s">
        <v>75</v>
      </c>
      <c r="J8" s="132"/>
      <c r="K8" s="132"/>
      <c r="L8" s="128"/>
      <c r="M8" s="139" t="s">
        <v>76</v>
      </c>
      <c r="N8" s="132"/>
      <c r="O8" s="132"/>
      <c r="P8" s="132"/>
      <c r="Q8" s="134" t="s">
        <v>75</v>
      </c>
      <c r="R8" s="135"/>
      <c r="S8" s="159"/>
      <c r="T8" s="135"/>
      <c r="U8" s="132"/>
      <c r="V8" s="139" t="s">
        <v>75</v>
      </c>
      <c r="W8" s="132"/>
      <c r="X8" s="132"/>
      <c r="Y8" s="128"/>
      <c r="Z8" s="139" t="s">
        <v>76</v>
      </c>
      <c r="AA8" s="132"/>
      <c r="AB8" s="132"/>
    </row>
    <row r="9" spans="2:28" ht="24.75" customHeight="1" thickBot="1" x14ac:dyDescent="0.45">
      <c r="B9" s="128"/>
      <c r="C9" s="82"/>
      <c r="D9" s="127" t="s">
        <v>230</v>
      </c>
      <c r="E9" s="35" t="s">
        <v>3</v>
      </c>
      <c r="F9" s="36" t="s">
        <v>4</v>
      </c>
      <c r="G9" s="37" t="s">
        <v>5</v>
      </c>
      <c r="H9" s="128"/>
      <c r="I9" s="35" t="s">
        <v>3</v>
      </c>
      <c r="J9" s="36" t="s">
        <v>4</v>
      </c>
      <c r="K9" s="37" t="s">
        <v>5</v>
      </c>
      <c r="L9" s="128"/>
      <c r="M9" s="35" t="s">
        <v>3</v>
      </c>
      <c r="N9" s="36" t="s">
        <v>4</v>
      </c>
      <c r="O9" s="37" t="s">
        <v>5</v>
      </c>
      <c r="P9" s="128"/>
      <c r="Q9" s="87"/>
      <c r="R9" s="77" t="s">
        <v>3</v>
      </c>
      <c r="S9" s="78" t="s">
        <v>4</v>
      </c>
      <c r="T9" s="81" t="s">
        <v>5</v>
      </c>
      <c r="U9" s="132"/>
      <c r="V9" s="77" t="s">
        <v>3</v>
      </c>
      <c r="W9" s="78" t="s">
        <v>4</v>
      </c>
      <c r="X9" s="81" t="s">
        <v>5</v>
      </c>
      <c r="Y9" s="179"/>
      <c r="Z9" s="77" t="s">
        <v>3</v>
      </c>
      <c r="AA9" s="78" t="s">
        <v>4</v>
      </c>
      <c r="AB9" s="79" t="s">
        <v>5</v>
      </c>
    </row>
    <row r="10" spans="2:28" ht="24.75" customHeight="1" thickTop="1" x14ac:dyDescent="0.4">
      <c r="B10" s="128"/>
      <c r="C10" s="83">
        <v>1</v>
      </c>
      <c r="D10" s="222"/>
      <c r="E10" s="92"/>
      <c r="F10" s="141" t="str">
        <f t="shared" ref="F10:F47" si="0">IF(E10="","",ROUNDDOWN(E10*$F$8,0))</f>
        <v/>
      </c>
      <c r="G10" s="142" t="str">
        <f>IF(E10="","",SUM(E10:F10))</f>
        <v/>
      </c>
      <c r="H10" s="140"/>
      <c r="I10" s="143" t="str">
        <f>IF(E10="","",SUM(E10))</f>
        <v/>
      </c>
      <c r="J10" s="144" t="str">
        <f>IF(F10="","",SUM(F10))</f>
        <v/>
      </c>
      <c r="K10" s="145" t="str">
        <f>IF(G10="","",SUM(G10))</f>
        <v/>
      </c>
      <c r="L10" s="146"/>
      <c r="M10" s="143" t="e">
        <f>IF(E7="","",$E$7-I10)</f>
        <v>#VALUE!</v>
      </c>
      <c r="N10" s="144" t="e">
        <f>IF(F7="","",$F$7-J10)</f>
        <v>#VALUE!</v>
      </c>
      <c r="O10" s="145" t="e">
        <f>IF(G7="","",$G$7-K10)</f>
        <v>#VALUE!</v>
      </c>
      <c r="P10" s="128"/>
      <c r="Q10" s="88">
        <v>1</v>
      </c>
      <c r="R10" s="164">
        <f t="shared" ref="R10:R21" si="1">SUM(E10,E54,E98)</f>
        <v>0</v>
      </c>
      <c r="S10" s="141">
        <f t="shared" ref="S10:S21" si="2">SUM(F10,F54,F98)</f>
        <v>0</v>
      </c>
      <c r="T10" s="142">
        <f>IF(R10="","",SUM(R10:S10))</f>
        <v>0</v>
      </c>
      <c r="U10" s="163"/>
      <c r="V10" s="143" t="str">
        <f>IF(R10=0,"",SUM(V9,R10))</f>
        <v/>
      </c>
      <c r="W10" s="144" t="str">
        <f t="shared" ref="W10:W12" si="3">IF(S10=0,"",SUM(W9,S10))</f>
        <v/>
      </c>
      <c r="X10" s="145">
        <f>IF(T10="","",SUM(T10))</f>
        <v>0</v>
      </c>
      <c r="Y10" s="165"/>
      <c r="Z10" s="143" t="e">
        <f>IF(R7="","",$R$7-V10)</f>
        <v>#VALUE!</v>
      </c>
      <c r="AA10" s="144" t="e">
        <f>IF(S7="","",$S$7-W10)</f>
        <v>#VALUE!</v>
      </c>
      <c r="AB10" s="166">
        <f>IF(T7="","",$T$7-X10)</f>
        <v>1100000</v>
      </c>
    </row>
    <row r="11" spans="2:28" ht="24.75" customHeight="1" x14ac:dyDescent="0.4">
      <c r="B11" s="128"/>
      <c r="C11" s="84">
        <v>2</v>
      </c>
      <c r="D11" s="223"/>
      <c r="E11" s="93"/>
      <c r="F11" s="147" t="str">
        <f t="shared" si="0"/>
        <v/>
      </c>
      <c r="G11" s="148" t="str">
        <f t="shared" ref="G11:G47" si="4">IF(E11="","",SUM(E11:F11))</f>
        <v/>
      </c>
      <c r="H11" s="140"/>
      <c r="I11" s="149" t="str">
        <f>IF(E11="","",SUM(I10,E11))</f>
        <v/>
      </c>
      <c r="J11" s="147" t="str">
        <f t="shared" ref="J11:K11" si="5">IF(F11="","",SUM(J10,F11))</f>
        <v/>
      </c>
      <c r="K11" s="148" t="str">
        <f t="shared" si="5"/>
        <v/>
      </c>
      <c r="L11" s="146"/>
      <c r="M11" s="149" t="str">
        <f>IF(E11="","",$E$7-I11)</f>
        <v/>
      </c>
      <c r="N11" s="147" t="str">
        <f>IF(E11="","",$F$7-J11)</f>
        <v/>
      </c>
      <c r="O11" s="148" t="str">
        <f t="shared" ref="O11:O47" si="6">IF(G11="","",$G$7-K11)</f>
        <v/>
      </c>
      <c r="P11" s="128"/>
      <c r="Q11" s="89">
        <v>2</v>
      </c>
      <c r="R11" s="149">
        <f t="shared" si="1"/>
        <v>0</v>
      </c>
      <c r="S11" s="147">
        <f t="shared" si="2"/>
        <v>0</v>
      </c>
      <c r="T11" s="148">
        <f t="shared" ref="T11:T21" si="7">IF(R11="","",SUM(R11:S11))</f>
        <v>0</v>
      </c>
      <c r="U11" s="163"/>
      <c r="V11" s="149" t="str">
        <f>IF(R11=0,"",SUM(V10,R11))</f>
        <v/>
      </c>
      <c r="W11" s="147" t="str">
        <f t="shared" si="3"/>
        <v/>
      </c>
      <c r="X11" s="148" t="str">
        <f t="shared" ref="X11:X47" si="8">IF(T11=0,"",SUM(X10,T11))</f>
        <v/>
      </c>
      <c r="Y11" s="165"/>
      <c r="Z11" s="149" t="str">
        <f t="shared" ref="Z11" si="9">IF(R11=0,"",$R$7-V11)</f>
        <v/>
      </c>
      <c r="AA11" s="147" t="str">
        <f>IF(S11=0,"",$S$7-W11)</f>
        <v/>
      </c>
      <c r="AB11" s="167" t="str">
        <f>IF(T11=0,"",$T$7-X11)</f>
        <v/>
      </c>
    </row>
    <row r="12" spans="2:28" s="18" customFormat="1" ht="24.75" customHeight="1" x14ac:dyDescent="0.4">
      <c r="B12" s="133"/>
      <c r="C12" s="84">
        <v>3</v>
      </c>
      <c r="D12" s="223"/>
      <c r="E12" s="93"/>
      <c r="F12" s="147" t="str">
        <f t="shared" si="0"/>
        <v/>
      </c>
      <c r="G12" s="148" t="str">
        <f t="shared" si="4"/>
        <v/>
      </c>
      <c r="H12" s="140"/>
      <c r="I12" s="149" t="str">
        <f t="shared" ref="I12:I47" si="10">IF(E12="","",SUM(I11,E12))</f>
        <v/>
      </c>
      <c r="J12" s="147" t="str">
        <f t="shared" ref="J12:J47" si="11">IF(F12="","",SUM(J11,F12))</f>
        <v/>
      </c>
      <c r="K12" s="148" t="str">
        <f t="shared" ref="K12:K47" si="12">IF(G12="","",SUM(K11,G12))</f>
        <v/>
      </c>
      <c r="L12" s="150"/>
      <c r="M12" s="149" t="str">
        <f t="shared" ref="M12:M47" si="13">IF(E12="","",$E$7-I12)</f>
        <v/>
      </c>
      <c r="N12" s="147" t="str">
        <f t="shared" ref="N12:N47" si="14">IF(E12="","",$F$7-J12)</f>
        <v/>
      </c>
      <c r="O12" s="148" t="str">
        <f>IF(G12="","",$G$7-K12)</f>
        <v/>
      </c>
      <c r="P12" s="133"/>
      <c r="Q12" s="89">
        <v>3</v>
      </c>
      <c r="R12" s="149">
        <f t="shared" si="1"/>
        <v>0</v>
      </c>
      <c r="S12" s="147">
        <f t="shared" si="2"/>
        <v>0</v>
      </c>
      <c r="T12" s="148">
        <f t="shared" si="7"/>
        <v>0</v>
      </c>
      <c r="U12" s="163"/>
      <c r="V12" s="149" t="str">
        <f t="shared" ref="V12" si="15">IF(R12=0,"",SUM(V11,R12))</f>
        <v/>
      </c>
      <c r="W12" s="147" t="str">
        <f t="shared" si="3"/>
        <v/>
      </c>
      <c r="X12" s="148" t="str">
        <f t="shared" si="8"/>
        <v/>
      </c>
      <c r="Y12" s="168"/>
      <c r="Z12" s="149" t="str">
        <f>IF(R12=0,"",$R$7-V12)</f>
        <v/>
      </c>
      <c r="AA12" s="147" t="str">
        <f t="shared" ref="AA12:AA21" si="16">IF(S12=0,"",$S$7-W12)</f>
        <v/>
      </c>
      <c r="AB12" s="167" t="str">
        <f t="shared" ref="AB12:AB21" si="17">IF(T12=0,"",$T$7-X12)</f>
        <v/>
      </c>
    </row>
    <row r="13" spans="2:28" ht="24.75" customHeight="1" x14ac:dyDescent="0.4">
      <c r="B13" s="128"/>
      <c r="C13" s="84">
        <v>4</v>
      </c>
      <c r="D13" s="223"/>
      <c r="E13" s="93"/>
      <c r="F13" s="147" t="str">
        <f t="shared" si="0"/>
        <v/>
      </c>
      <c r="G13" s="148" t="str">
        <f t="shared" si="4"/>
        <v/>
      </c>
      <c r="H13" s="140"/>
      <c r="I13" s="149" t="str">
        <f t="shared" si="10"/>
        <v/>
      </c>
      <c r="J13" s="147" t="str">
        <f t="shared" si="11"/>
        <v/>
      </c>
      <c r="K13" s="148" t="str">
        <f t="shared" si="12"/>
        <v/>
      </c>
      <c r="L13" s="146"/>
      <c r="M13" s="149" t="str">
        <f t="shared" si="13"/>
        <v/>
      </c>
      <c r="N13" s="147" t="str">
        <f t="shared" si="14"/>
        <v/>
      </c>
      <c r="O13" s="148" t="str">
        <f t="shared" si="6"/>
        <v/>
      </c>
      <c r="P13" s="128"/>
      <c r="Q13" s="89">
        <v>4</v>
      </c>
      <c r="R13" s="149">
        <f t="shared" si="1"/>
        <v>0</v>
      </c>
      <c r="S13" s="147">
        <f t="shared" si="2"/>
        <v>0</v>
      </c>
      <c r="T13" s="148">
        <f t="shared" si="7"/>
        <v>0</v>
      </c>
      <c r="U13" s="163"/>
      <c r="V13" s="149" t="str">
        <f>IF(R13=0,"",SUM(V12,R13))</f>
        <v/>
      </c>
      <c r="W13" s="147" t="str">
        <f>IF(S13=0,"",SUM(W12,S13))</f>
        <v/>
      </c>
      <c r="X13" s="148" t="str">
        <f t="shared" si="8"/>
        <v/>
      </c>
      <c r="Y13" s="165"/>
      <c r="Z13" s="149" t="str">
        <f>IF(R13=0,"",$R$7-V13)</f>
        <v/>
      </c>
      <c r="AA13" s="147" t="str">
        <f t="shared" si="16"/>
        <v/>
      </c>
      <c r="AB13" s="167" t="str">
        <f t="shared" si="17"/>
        <v/>
      </c>
    </row>
    <row r="14" spans="2:28" ht="24.75" customHeight="1" x14ac:dyDescent="0.4">
      <c r="B14" s="128"/>
      <c r="C14" s="84">
        <v>5</v>
      </c>
      <c r="D14" s="223"/>
      <c r="E14" s="93"/>
      <c r="F14" s="147" t="str">
        <f t="shared" si="0"/>
        <v/>
      </c>
      <c r="G14" s="148" t="str">
        <f t="shared" si="4"/>
        <v/>
      </c>
      <c r="H14" s="140"/>
      <c r="I14" s="149" t="str">
        <f t="shared" si="10"/>
        <v/>
      </c>
      <c r="J14" s="147" t="str">
        <f t="shared" si="11"/>
        <v/>
      </c>
      <c r="K14" s="148" t="str">
        <f t="shared" si="12"/>
        <v/>
      </c>
      <c r="L14" s="146"/>
      <c r="M14" s="149" t="str">
        <f t="shared" si="13"/>
        <v/>
      </c>
      <c r="N14" s="147" t="str">
        <f t="shared" si="14"/>
        <v/>
      </c>
      <c r="O14" s="148" t="str">
        <f t="shared" si="6"/>
        <v/>
      </c>
      <c r="P14" s="128"/>
      <c r="Q14" s="89">
        <v>5</v>
      </c>
      <c r="R14" s="149">
        <f t="shared" si="1"/>
        <v>0</v>
      </c>
      <c r="S14" s="147">
        <f t="shared" si="2"/>
        <v>0</v>
      </c>
      <c r="T14" s="148">
        <f t="shared" si="7"/>
        <v>0</v>
      </c>
      <c r="U14" s="163"/>
      <c r="V14" s="149" t="str">
        <f t="shared" ref="V14:V21" si="18">IF(R14=0,"",SUM(V13,R14))</f>
        <v/>
      </c>
      <c r="W14" s="147" t="str">
        <f t="shared" ref="W14:W21" si="19">IF(S14=0,"",SUM(W13,S14))</f>
        <v/>
      </c>
      <c r="X14" s="148" t="str">
        <f t="shared" si="8"/>
        <v/>
      </c>
      <c r="Y14" s="165"/>
      <c r="Z14" s="149" t="str">
        <f t="shared" ref="Z14:Z21" si="20">IF(R14=0,"",$R$7-V14)</f>
        <v/>
      </c>
      <c r="AA14" s="147" t="str">
        <f t="shared" si="16"/>
        <v/>
      </c>
      <c r="AB14" s="167" t="str">
        <f t="shared" si="17"/>
        <v/>
      </c>
    </row>
    <row r="15" spans="2:28" ht="24.75" customHeight="1" x14ac:dyDescent="0.4">
      <c r="B15" s="128"/>
      <c r="C15" s="84">
        <v>6</v>
      </c>
      <c r="D15" s="223"/>
      <c r="E15" s="93"/>
      <c r="F15" s="147" t="str">
        <f t="shared" si="0"/>
        <v/>
      </c>
      <c r="G15" s="148" t="str">
        <f t="shared" si="4"/>
        <v/>
      </c>
      <c r="H15" s="140"/>
      <c r="I15" s="149" t="str">
        <f t="shared" si="10"/>
        <v/>
      </c>
      <c r="J15" s="147" t="str">
        <f t="shared" si="11"/>
        <v/>
      </c>
      <c r="K15" s="148" t="str">
        <f t="shared" si="12"/>
        <v/>
      </c>
      <c r="L15" s="146"/>
      <c r="M15" s="149" t="str">
        <f t="shared" si="13"/>
        <v/>
      </c>
      <c r="N15" s="147" t="str">
        <f t="shared" si="14"/>
        <v/>
      </c>
      <c r="O15" s="148" t="str">
        <f t="shared" si="6"/>
        <v/>
      </c>
      <c r="P15" s="128"/>
      <c r="Q15" s="89">
        <v>6</v>
      </c>
      <c r="R15" s="149">
        <f t="shared" si="1"/>
        <v>0</v>
      </c>
      <c r="S15" s="147">
        <f t="shared" si="2"/>
        <v>0</v>
      </c>
      <c r="T15" s="148">
        <f t="shared" si="7"/>
        <v>0</v>
      </c>
      <c r="U15" s="163"/>
      <c r="V15" s="149" t="str">
        <f t="shared" si="18"/>
        <v/>
      </c>
      <c r="W15" s="147" t="str">
        <f t="shared" si="19"/>
        <v/>
      </c>
      <c r="X15" s="148" t="str">
        <f t="shared" si="8"/>
        <v/>
      </c>
      <c r="Y15" s="165"/>
      <c r="Z15" s="149" t="str">
        <f t="shared" si="20"/>
        <v/>
      </c>
      <c r="AA15" s="147" t="str">
        <f t="shared" si="16"/>
        <v/>
      </c>
      <c r="AB15" s="167" t="str">
        <f t="shared" si="17"/>
        <v/>
      </c>
    </row>
    <row r="16" spans="2:28" ht="24.75" customHeight="1" x14ac:dyDescent="0.4">
      <c r="B16" s="128"/>
      <c r="C16" s="84">
        <v>7</v>
      </c>
      <c r="D16" s="223"/>
      <c r="E16" s="93"/>
      <c r="F16" s="147" t="str">
        <f t="shared" si="0"/>
        <v/>
      </c>
      <c r="G16" s="148" t="str">
        <f t="shared" si="4"/>
        <v/>
      </c>
      <c r="H16" s="140"/>
      <c r="I16" s="149" t="str">
        <f t="shared" si="10"/>
        <v/>
      </c>
      <c r="J16" s="147" t="str">
        <f t="shared" si="11"/>
        <v/>
      </c>
      <c r="K16" s="148" t="str">
        <f t="shared" si="12"/>
        <v/>
      </c>
      <c r="L16" s="146"/>
      <c r="M16" s="149" t="str">
        <f t="shared" si="13"/>
        <v/>
      </c>
      <c r="N16" s="147" t="str">
        <f t="shared" si="14"/>
        <v/>
      </c>
      <c r="O16" s="148" t="str">
        <f t="shared" si="6"/>
        <v/>
      </c>
      <c r="P16" s="128"/>
      <c r="Q16" s="89">
        <v>7</v>
      </c>
      <c r="R16" s="149">
        <f t="shared" si="1"/>
        <v>0</v>
      </c>
      <c r="S16" s="147">
        <f t="shared" si="2"/>
        <v>0</v>
      </c>
      <c r="T16" s="148">
        <f t="shared" si="7"/>
        <v>0</v>
      </c>
      <c r="U16" s="163"/>
      <c r="V16" s="149" t="str">
        <f t="shared" si="18"/>
        <v/>
      </c>
      <c r="W16" s="147" t="str">
        <f t="shared" si="19"/>
        <v/>
      </c>
      <c r="X16" s="148" t="str">
        <f t="shared" si="8"/>
        <v/>
      </c>
      <c r="Y16" s="165"/>
      <c r="Z16" s="149" t="str">
        <f t="shared" si="20"/>
        <v/>
      </c>
      <c r="AA16" s="147" t="str">
        <f t="shared" si="16"/>
        <v/>
      </c>
      <c r="AB16" s="167" t="str">
        <f t="shared" si="17"/>
        <v/>
      </c>
    </row>
    <row r="17" spans="2:28" ht="24.75" customHeight="1" x14ac:dyDescent="0.4">
      <c r="B17" s="128"/>
      <c r="C17" s="84">
        <v>8</v>
      </c>
      <c r="D17" s="223"/>
      <c r="E17" s="93"/>
      <c r="F17" s="147" t="str">
        <f t="shared" si="0"/>
        <v/>
      </c>
      <c r="G17" s="148" t="str">
        <f t="shared" si="4"/>
        <v/>
      </c>
      <c r="H17" s="140"/>
      <c r="I17" s="149" t="str">
        <f t="shared" si="10"/>
        <v/>
      </c>
      <c r="J17" s="147" t="str">
        <f t="shared" si="11"/>
        <v/>
      </c>
      <c r="K17" s="148" t="str">
        <f t="shared" si="12"/>
        <v/>
      </c>
      <c r="L17" s="146"/>
      <c r="M17" s="149" t="str">
        <f t="shared" si="13"/>
        <v/>
      </c>
      <c r="N17" s="147" t="str">
        <f t="shared" si="14"/>
        <v/>
      </c>
      <c r="O17" s="148" t="str">
        <f t="shared" si="6"/>
        <v/>
      </c>
      <c r="P17" s="128"/>
      <c r="Q17" s="89">
        <v>8</v>
      </c>
      <c r="R17" s="149">
        <f t="shared" si="1"/>
        <v>0</v>
      </c>
      <c r="S17" s="147">
        <f t="shared" si="2"/>
        <v>0</v>
      </c>
      <c r="T17" s="148">
        <f t="shared" si="7"/>
        <v>0</v>
      </c>
      <c r="U17" s="163"/>
      <c r="V17" s="149" t="str">
        <f t="shared" si="18"/>
        <v/>
      </c>
      <c r="W17" s="147" t="str">
        <f t="shared" si="19"/>
        <v/>
      </c>
      <c r="X17" s="148" t="str">
        <f t="shared" si="8"/>
        <v/>
      </c>
      <c r="Y17" s="165"/>
      <c r="Z17" s="149" t="str">
        <f t="shared" si="20"/>
        <v/>
      </c>
      <c r="AA17" s="147" t="str">
        <f t="shared" si="16"/>
        <v/>
      </c>
      <c r="AB17" s="167" t="str">
        <f t="shared" si="17"/>
        <v/>
      </c>
    </row>
    <row r="18" spans="2:28" ht="24.75" customHeight="1" x14ac:dyDescent="0.4">
      <c r="B18" s="128"/>
      <c r="C18" s="84">
        <v>9</v>
      </c>
      <c r="D18" s="223"/>
      <c r="E18" s="93"/>
      <c r="F18" s="147" t="str">
        <f t="shared" si="0"/>
        <v/>
      </c>
      <c r="G18" s="148" t="str">
        <f t="shared" si="4"/>
        <v/>
      </c>
      <c r="H18" s="140"/>
      <c r="I18" s="149" t="str">
        <f t="shared" si="10"/>
        <v/>
      </c>
      <c r="J18" s="147" t="str">
        <f t="shared" si="11"/>
        <v/>
      </c>
      <c r="K18" s="148" t="str">
        <f t="shared" si="12"/>
        <v/>
      </c>
      <c r="L18" s="146"/>
      <c r="M18" s="149" t="str">
        <f t="shared" si="13"/>
        <v/>
      </c>
      <c r="N18" s="147" t="str">
        <f t="shared" si="14"/>
        <v/>
      </c>
      <c r="O18" s="148" t="str">
        <f t="shared" si="6"/>
        <v/>
      </c>
      <c r="P18" s="128"/>
      <c r="Q18" s="89">
        <v>9</v>
      </c>
      <c r="R18" s="149">
        <f t="shared" si="1"/>
        <v>0</v>
      </c>
      <c r="S18" s="147">
        <f t="shared" si="2"/>
        <v>0</v>
      </c>
      <c r="T18" s="148">
        <f t="shared" si="7"/>
        <v>0</v>
      </c>
      <c r="U18" s="163"/>
      <c r="V18" s="149" t="str">
        <f t="shared" si="18"/>
        <v/>
      </c>
      <c r="W18" s="147" t="str">
        <f t="shared" si="19"/>
        <v/>
      </c>
      <c r="X18" s="148" t="str">
        <f t="shared" si="8"/>
        <v/>
      </c>
      <c r="Y18" s="165"/>
      <c r="Z18" s="149" t="str">
        <f t="shared" si="20"/>
        <v/>
      </c>
      <c r="AA18" s="147" t="str">
        <f t="shared" si="16"/>
        <v/>
      </c>
      <c r="AB18" s="167" t="str">
        <f t="shared" si="17"/>
        <v/>
      </c>
    </row>
    <row r="19" spans="2:28" ht="24.75" customHeight="1" x14ac:dyDescent="0.4">
      <c r="B19" s="128"/>
      <c r="C19" s="84">
        <v>10</v>
      </c>
      <c r="D19" s="223"/>
      <c r="E19" s="93"/>
      <c r="F19" s="147" t="str">
        <f t="shared" si="0"/>
        <v/>
      </c>
      <c r="G19" s="148" t="str">
        <f t="shared" si="4"/>
        <v/>
      </c>
      <c r="H19" s="140"/>
      <c r="I19" s="149" t="str">
        <f t="shared" si="10"/>
        <v/>
      </c>
      <c r="J19" s="147" t="str">
        <f t="shared" si="11"/>
        <v/>
      </c>
      <c r="K19" s="148" t="str">
        <f t="shared" si="12"/>
        <v/>
      </c>
      <c r="L19" s="146"/>
      <c r="M19" s="149" t="str">
        <f t="shared" si="13"/>
        <v/>
      </c>
      <c r="N19" s="147" t="str">
        <f t="shared" si="14"/>
        <v/>
      </c>
      <c r="O19" s="148" t="str">
        <f t="shared" si="6"/>
        <v/>
      </c>
      <c r="P19" s="128"/>
      <c r="Q19" s="89">
        <v>10</v>
      </c>
      <c r="R19" s="149">
        <f t="shared" si="1"/>
        <v>0</v>
      </c>
      <c r="S19" s="147">
        <f t="shared" si="2"/>
        <v>0</v>
      </c>
      <c r="T19" s="148">
        <f t="shared" si="7"/>
        <v>0</v>
      </c>
      <c r="U19" s="163"/>
      <c r="V19" s="149" t="str">
        <f t="shared" si="18"/>
        <v/>
      </c>
      <c r="W19" s="147" t="str">
        <f t="shared" si="19"/>
        <v/>
      </c>
      <c r="X19" s="148" t="str">
        <f t="shared" si="8"/>
        <v/>
      </c>
      <c r="Y19" s="165"/>
      <c r="Z19" s="149" t="str">
        <f t="shared" si="20"/>
        <v/>
      </c>
      <c r="AA19" s="147" t="str">
        <f t="shared" si="16"/>
        <v/>
      </c>
      <c r="AB19" s="167" t="str">
        <f t="shared" si="17"/>
        <v/>
      </c>
    </row>
    <row r="20" spans="2:28" ht="24.75" customHeight="1" x14ac:dyDescent="0.4">
      <c r="B20" s="128"/>
      <c r="C20" s="84">
        <v>11</v>
      </c>
      <c r="D20" s="223"/>
      <c r="E20" s="93"/>
      <c r="F20" s="147" t="str">
        <f t="shared" si="0"/>
        <v/>
      </c>
      <c r="G20" s="148" t="str">
        <f t="shared" si="4"/>
        <v/>
      </c>
      <c r="H20" s="140"/>
      <c r="I20" s="149" t="str">
        <f t="shared" si="10"/>
        <v/>
      </c>
      <c r="J20" s="147" t="str">
        <f t="shared" si="11"/>
        <v/>
      </c>
      <c r="K20" s="148" t="str">
        <f t="shared" si="12"/>
        <v/>
      </c>
      <c r="L20" s="146"/>
      <c r="M20" s="149" t="str">
        <f t="shared" si="13"/>
        <v/>
      </c>
      <c r="N20" s="147" t="str">
        <f t="shared" si="14"/>
        <v/>
      </c>
      <c r="O20" s="148" t="str">
        <f t="shared" si="6"/>
        <v/>
      </c>
      <c r="P20" s="128"/>
      <c r="Q20" s="89">
        <v>11</v>
      </c>
      <c r="R20" s="149">
        <f t="shared" si="1"/>
        <v>0</v>
      </c>
      <c r="S20" s="147">
        <f t="shared" si="2"/>
        <v>0</v>
      </c>
      <c r="T20" s="148">
        <f t="shared" si="7"/>
        <v>0</v>
      </c>
      <c r="U20" s="163"/>
      <c r="V20" s="149" t="str">
        <f t="shared" si="18"/>
        <v/>
      </c>
      <c r="W20" s="147" t="str">
        <f t="shared" si="19"/>
        <v/>
      </c>
      <c r="X20" s="148" t="str">
        <f t="shared" si="8"/>
        <v/>
      </c>
      <c r="Y20" s="165"/>
      <c r="Z20" s="149" t="str">
        <f t="shared" si="20"/>
        <v/>
      </c>
      <c r="AA20" s="147" t="str">
        <f t="shared" si="16"/>
        <v/>
      </c>
      <c r="AB20" s="167" t="str">
        <f t="shared" si="17"/>
        <v/>
      </c>
    </row>
    <row r="21" spans="2:28" ht="24.75" customHeight="1" x14ac:dyDescent="0.4">
      <c r="B21" s="128"/>
      <c r="C21" s="84">
        <v>12</v>
      </c>
      <c r="D21" s="223"/>
      <c r="E21" s="93"/>
      <c r="F21" s="147" t="str">
        <f t="shared" si="0"/>
        <v/>
      </c>
      <c r="G21" s="148" t="str">
        <f t="shared" si="4"/>
        <v/>
      </c>
      <c r="H21" s="140"/>
      <c r="I21" s="149" t="str">
        <f t="shared" si="10"/>
        <v/>
      </c>
      <c r="J21" s="147" t="str">
        <f t="shared" si="11"/>
        <v/>
      </c>
      <c r="K21" s="148" t="str">
        <f t="shared" si="12"/>
        <v/>
      </c>
      <c r="L21" s="146"/>
      <c r="M21" s="149" t="str">
        <f t="shared" si="13"/>
        <v/>
      </c>
      <c r="N21" s="147" t="str">
        <f t="shared" si="14"/>
        <v/>
      </c>
      <c r="O21" s="148" t="str">
        <f t="shared" si="6"/>
        <v/>
      </c>
      <c r="P21" s="128"/>
      <c r="Q21" s="89">
        <v>12</v>
      </c>
      <c r="R21" s="149">
        <f t="shared" si="1"/>
        <v>0</v>
      </c>
      <c r="S21" s="147">
        <f t="shared" si="2"/>
        <v>0</v>
      </c>
      <c r="T21" s="148">
        <f t="shared" si="7"/>
        <v>0</v>
      </c>
      <c r="U21" s="163"/>
      <c r="V21" s="149" t="str">
        <f t="shared" si="18"/>
        <v/>
      </c>
      <c r="W21" s="147" t="str">
        <f t="shared" si="19"/>
        <v/>
      </c>
      <c r="X21" s="148" t="str">
        <f t="shared" si="8"/>
        <v/>
      </c>
      <c r="Y21" s="165"/>
      <c r="Z21" s="149" t="str">
        <f t="shared" si="20"/>
        <v/>
      </c>
      <c r="AA21" s="147" t="str">
        <f t="shared" si="16"/>
        <v/>
      </c>
      <c r="AB21" s="167" t="str">
        <f t="shared" si="17"/>
        <v/>
      </c>
    </row>
    <row r="22" spans="2:28" ht="24.75" hidden="1" customHeight="1" outlineLevel="1" x14ac:dyDescent="0.4">
      <c r="B22" s="128"/>
      <c r="C22" s="84">
        <v>13</v>
      </c>
      <c r="D22" s="223"/>
      <c r="E22" s="93"/>
      <c r="F22" s="147" t="str">
        <f t="shared" ref="F22:F46" si="21">IF(E22="","",ROUNDDOWN(E22*$F$8,0))</f>
        <v/>
      </c>
      <c r="G22" s="148" t="str">
        <f t="shared" ref="G22:G46" si="22">IF(E22="","",SUM(E22:F22))</f>
        <v/>
      </c>
      <c r="H22" s="140"/>
      <c r="I22" s="149" t="str">
        <f t="shared" ref="I22:I33" si="23">IF(E22="","",SUM(I21,E22))</f>
        <v/>
      </c>
      <c r="J22" s="147" t="str">
        <f t="shared" ref="J22:J33" si="24">IF(F22="","",SUM(J21,F22))</f>
        <v/>
      </c>
      <c r="K22" s="148" t="str">
        <f t="shared" ref="K22:K33" si="25">IF(G22="","",SUM(K21,G22))</f>
        <v/>
      </c>
      <c r="L22" s="146"/>
      <c r="M22" s="149" t="str">
        <f t="shared" ref="M22:M33" si="26">IF(E22="","",$E$7-I22)</f>
        <v/>
      </c>
      <c r="N22" s="147" t="str">
        <f t="shared" si="14"/>
        <v/>
      </c>
      <c r="O22" s="148" t="str">
        <f t="shared" ref="O22:O33" si="27">IF(G22="","",$G$7-K22)</f>
        <v/>
      </c>
      <c r="P22" s="128"/>
      <c r="Q22" s="89">
        <v>13</v>
      </c>
      <c r="R22" s="149">
        <f t="shared" ref="R22:S22" si="28">SUM(E22,E66,E110)</f>
        <v>0</v>
      </c>
      <c r="S22" s="147">
        <f t="shared" si="28"/>
        <v>0</v>
      </c>
      <c r="T22" s="148">
        <f t="shared" ref="T22:T45" si="29">IF(R22="","",SUM(R22:S22))</f>
        <v>0</v>
      </c>
      <c r="U22" s="163"/>
      <c r="V22" s="149" t="str">
        <f t="shared" ref="V22:V45" si="30">IF(R22=0,"",SUM(V21,R22))</f>
        <v/>
      </c>
      <c r="W22" s="147" t="str">
        <f t="shared" ref="W22:W45" si="31">IF(S22=0,"",SUM(W21,S22))</f>
        <v/>
      </c>
      <c r="X22" s="148" t="str">
        <f t="shared" si="8"/>
        <v/>
      </c>
      <c r="Y22" s="165"/>
      <c r="Z22" s="149" t="str">
        <f t="shared" ref="Z22:Z45" si="32">IF(R22=0,"",$R$7-V22)</f>
        <v/>
      </c>
      <c r="AA22" s="147" t="str">
        <f t="shared" ref="AA22:AA45" si="33">IF(S22=0,"",$S$7-W22)</f>
        <v/>
      </c>
      <c r="AB22" s="167" t="str">
        <f t="shared" ref="AB22:AB45" si="34">IF(T22=0,"",$T$7-X22)</f>
        <v/>
      </c>
    </row>
    <row r="23" spans="2:28" ht="24.75" hidden="1" customHeight="1" outlineLevel="1" x14ac:dyDescent="0.4">
      <c r="B23" s="128"/>
      <c r="C23" s="84">
        <v>14</v>
      </c>
      <c r="D23" s="223"/>
      <c r="E23" s="93"/>
      <c r="F23" s="147" t="str">
        <f t="shared" si="21"/>
        <v/>
      </c>
      <c r="G23" s="148" t="str">
        <f t="shared" si="22"/>
        <v/>
      </c>
      <c r="H23" s="140"/>
      <c r="I23" s="149" t="str">
        <f t="shared" si="23"/>
        <v/>
      </c>
      <c r="J23" s="147" t="str">
        <f t="shared" si="24"/>
        <v/>
      </c>
      <c r="K23" s="148" t="str">
        <f t="shared" si="25"/>
        <v/>
      </c>
      <c r="L23" s="146"/>
      <c r="M23" s="149" t="str">
        <f t="shared" si="26"/>
        <v/>
      </c>
      <c r="N23" s="147" t="str">
        <f t="shared" si="14"/>
        <v/>
      </c>
      <c r="O23" s="148" t="str">
        <f t="shared" si="27"/>
        <v/>
      </c>
      <c r="P23" s="128"/>
      <c r="Q23" s="89">
        <v>14</v>
      </c>
      <c r="R23" s="149">
        <f t="shared" ref="R23:S23" si="35">SUM(E23,E67,E111)</f>
        <v>0</v>
      </c>
      <c r="S23" s="147">
        <f t="shared" si="35"/>
        <v>0</v>
      </c>
      <c r="T23" s="148">
        <f t="shared" si="29"/>
        <v>0</v>
      </c>
      <c r="U23" s="163"/>
      <c r="V23" s="149" t="str">
        <f t="shared" si="30"/>
        <v/>
      </c>
      <c r="W23" s="147" t="str">
        <f t="shared" si="31"/>
        <v/>
      </c>
      <c r="X23" s="148" t="str">
        <f t="shared" si="8"/>
        <v/>
      </c>
      <c r="Y23" s="165"/>
      <c r="Z23" s="149" t="str">
        <f t="shared" si="32"/>
        <v/>
      </c>
      <c r="AA23" s="147" t="str">
        <f t="shared" si="33"/>
        <v/>
      </c>
      <c r="AB23" s="167" t="str">
        <f t="shared" si="34"/>
        <v/>
      </c>
    </row>
    <row r="24" spans="2:28" ht="24.75" hidden="1" customHeight="1" outlineLevel="1" x14ac:dyDescent="0.4">
      <c r="B24" s="128"/>
      <c r="C24" s="84">
        <v>15</v>
      </c>
      <c r="D24" s="223"/>
      <c r="E24" s="93"/>
      <c r="F24" s="147" t="str">
        <f t="shared" si="21"/>
        <v/>
      </c>
      <c r="G24" s="148" t="str">
        <f t="shared" si="22"/>
        <v/>
      </c>
      <c r="H24" s="140"/>
      <c r="I24" s="149" t="str">
        <f t="shared" si="23"/>
        <v/>
      </c>
      <c r="J24" s="147" t="str">
        <f t="shared" si="24"/>
        <v/>
      </c>
      <c r="K24" s="148" t="str">
        <f t="shared" si="25"/>
        <v/>
      </c>
      <c r="L24" s="146"/>
      <c r="M24" s="149" t="str">
        <f t="shared" si="26"/>
        <v/>
      </c>
      <c r="N24" s="147" t="str">
        <f t="shared" si="14"/>
        <v/>
      </c>
      <c r="O24" s="148" t="str">
        <f t="shared" si="27"/>
        <v/>
      </c>
      <c r="P24" s="128"/>
      <c r="Q24" s="89">
        <v>15</v>
      </c>
      <c r="R24" s="149">
        <f t="shared" ref="R24:S24" si="36">SUM(E24,E68,E112)</f>
        <v>0</v>
      </c>
      <c r="S24" s="147">
        <f t="shared" si="36"/>
        <v>0</v>
      </c>
      <c r="T24" s="148">
        <f t="shared" si="29"/>
        <v>0</v>
      </c>
      <c r="U24" s="163"/>
      <c r="V24" s="149" t="str">
        <f t="shared" si="30"/>
        <v/>
      </c>
      <c r="W24" s="147" t="str">
        <f t="shared" si="31"/>
        <v/>
      </c>
      <c r="X24" s="148" t="str">
        <f t="shared" si="8"/>
        <v/>
      </c>
      <c r="Y24" s="165"/>
      <c r="Z24" s="149" t="str">
        <f t="shared" si="32"/>
        <v/>
      </c>
      <c r="AA24" s="147" t="str">
        <f t="shared" si="33"/>
        <v/>
      </c>
      <c r="AB24" s="167" t="str">
        <f t="shared" si="34"/>
        <v/>
      </c>
    </row>
    <row r="25" spans="2:28" ht="24.75" hidden="1" customHeight="1" outlineLevel="1" x14ac:dyDescent="0.4">
      <c r="B25" s="128"/>
      <c r="C25" s="84">
        <v>16</v>
      </c>
      <c r="D25" s="223"/>
      <c r="E25" s="93"/>
      <c r="F25" s="147" t="str">
        <f t="shared" si="21"/>
        <v/>
      </c>
      <c r="G25" s="148" t="str">
        <f t="shared" si="22"/>
        <v/>
      </c>
      <c r="H25" s="140"/>
      <c r="I25" s="149" t="str">
        <f t="shared" si="23"/>
        <v/>
      </c>
      <c r="J25" s="147" t="str">
        <f t="shared" si="24"/>
        <v/>
      </c>
      <c r="K25" s="148" t="str">
        <f t="shared" si="25"/>
        <v/>
      </c>
      <c r="L25" s="146"/>
      <c r="M25" s="149" t="str">
        <f t="shared" si="26"/>
        <v/>
      </c>
      <c r="N25" s="147" t="str">
        <f t="shared" si="14"/>
        <v/>
      </c>
      <c r="O25" s="148" t="str">
        <f t="shared" si="27"/>
        <v/>
      </c>
      <c r="P25" s="128"/>
      <c r="Q25" s="89">
        <v>16</v>
      </c>
      <c r="R25" s="149">
        <f t="shared" ref="R25:S25" si="37">SUM(E25,E69,E113)</f>
        <v>0</v>
      </c>
      <c r="S25" s="147">
        <f t="shared" si="37"/>
        <v>0</v>
      </c>
      <c r="T25" s="148">
        <f t="shared" si="29"/>
        <v>0</v>
      </c>
      <c r="U25" s="163"/>
      <c r="V25" s="149" t="str">
        <f t="shared" si="30"/>
        <v/>
      </c>
      <c r="W25" s="147" t="str">
        <f t="shared" si="31"/>
        <v/>
      </c>
      <c r="X25" s="148" t="str">
        <f t="shared" si="8"/>
        <v/>
      </c>
      <c r="Y25" s="165"/>
      <c r="Z25" s="149" t="str">
        <f t="shared" si="32"/>
        <v/>
      </c>
      <c r="AA25" s="147" t="str">
        <f t="shared" si="33"/>
        <v/>
      </c>
      <c r="AB25" s="167" t="str">
        <f t="shared" si="34"/>
        <v/>
      </c>
    </row>
    <row r="26" spans="2:28" ht="24.75" hidden="1" customHeight="1" outlineLevel="1" x14ac:dyDescent="0.4">
      <c r="B26" s="128"/>
      <c r="C26" s="84">
        <v>17</v>
      </c>
      <c r="D26" s="223"/>
      <c r="E26" s="93"/>
      <c r="F26" s="147" t="str">
        <f t="shared" si="21"/>
        <v/>
      </c>
      <c r="G26" s="148" t="str">
        <f t="shared" si="22"/>
        <v/>
      </c>
      <c r="H26" s="140"/>
      <c r="I26" s="149" t="str">
        <f t="shared" si="23"/>
        <v/>
      </c>
      <c r="J26" s="147" t="str">
        <f t="shared" si="24"/>
        <v/>
      </c>
      <c r="K26" s="148" t="str">
        <f t="shared" si="25"/>
        <v/>
      </c>
      <c r="L26" s="146"/>
      <c r="M26" s="149" t="str">
        <f t="shared" si="26"/>
        <v/>
      </c>
      <c r="N26" s="147" t="str">
        <f t="shared" si="14"/>
        <v/>
      </c>
      <c r="O26" s="148" t="str">
        <f t="shared" si="27"/>
        <v/>
      </c>
      <c r="P26" s="128"/>
      <c r="Q26" s="89">
        <v>17</v>
      </c>
      <c r="R26" s="149">
        <f t="shared" ref="R26:S26" si="38">SUM(E26,E70,E114)</f>
        <v>0</v>
      </c>
      <c r="S26" s="147">
        <f t="shared" si="38"/>
        <v>0</v>
      </c>
      <c r="T26" s="148">
        <f t="shared" si="29"/>
        <v>0</v>
      </c>
      <c r="U26" s="163"/>
      <c r="V26" s="149" t="str">
        <f t="shared" si="30"/>
        <v/>
      </c>
      <c r="W26" s="147" t="str">
        <f t="shared" si="31"/>
        <v/>
      </c>
      <c r="X26" s="148" t="str">
        <f t="shared" si="8"/>
        <v/>
      </c>
      <c r="Y26" s="165"/>
      <c r="Z26" s="149" t="str">
        <f t="shared" si="32"/>
        <v/>
      </c>
      <c r="AA26" s="147" t="str">
        <f t="shared" si="33"/>
        <v/>
      </c>
      <c r="AB26" s="167" t="str">
        <f t="shared" si="34"/>
        <v/>
      </c>
    </row>
    <row r="27" spans="2:28" ht="24.75" hidden="1" customHeight="1" outlineLevel="1" x14ac:dyDescent="0.4">
      <c r="B27" s="128"/>
      <c r="C27" s="84">
        <v>18</v>
      </c>
      <c r="D27" s="223"/>
      <c r="E27" s="93"/>
      <c r="F27" s="147" t="str">
        <f t="shared" si="21"/>
        <v/>
      </c>
      <c r="G27" s="148" t="str">
        <f t="shared" si="22"/>
        <v/>
      </c>
      <c r="H27" s="140"/>
      <c r="I27" s="149" t="str">
        <f t="shared" si="23"/>
        <v/>
      </c>
      <c r="J27" s="147" t="str">
        <f t="shared" si="24"/>
        <v/>
      </c>
      <c r="K27" s="148" t="str">
        <f t="shared" si="25"/>
        <v/>
      </c>
      <c r="L27" s="146"/>
      <c r="M27" s="149" t="str">
        <f t="shared" si="26"/>
        <v/>
      </c>
      <c r="N27" s="147" t="str">
        <f t="shared" si="14"/>
        <v/>
      </c>
      <c r="O27" s="148" t="str">
        <f t="shared" si="27"/>
        <v/>
      </c>
      <c r="P27" s="128"/>
      <c r="Q27" s="89">
        <v>18</v>
      </c>
      <c r="R27" s="149">
        <f t="shared" ref="R27:S27" si="39">SUM(E27,E71,E115)</f>
        <v>0</v>
      </c>
      <c r="S27" s="147">
        <f t="shared" si="39"/>
        <v>0</v>
      </c>
      <c r="T27" s="148">
        <f t="shared" si="29"/>
        <v>0</v>
      </c>
      <c r="U27" s="163"/>
      <c r="V27" s="149" t="str">
        <f t="shared" si="30"/>
        <v/>
      </c>
      <c r="W27" s="147" t="str">
        <f t="shared" si="31"/>
        <v/>
      </c>
      <c r="X27" s="148" t="str">
        <f t="shared" si="8"/>
        <v/>
      </c>
      <c r="Y27" s="165"/>
      <c r="Z27" s="149" t="str">
        <f t="shared" si="32"/>
        <v/>
      </c>
      <c r="AA27" s="147" t="str">
        <f t="shared" si="33"/>
        <v/>
      </c>
      <c r="AB27" s="167" t="str">
        <f t="shared" si="34"/>
        <v/>
      </c>
    </row>
    <row r="28" spans="2:28" ht="24.75" hidden="1" customHeight="1" outlineLevel="1" x14ac:dyDescent="0.4">
      <c r="B28" s="128"/>
      <c r="C28" s="84">
        <v>19</v>
      </c>
      <c r="D28" s="223"/>
      <c r="E28" s="93"/>
      <c r="F28" s="147" t="str">
        <f t="shared" si="21"/>
        <v/>
      </c>
      <c r="G28" s="148" t="str">
        <f t="shared" si="22"/>
        <v/>
      </c>
      <c r="H28" s="140"/>
      <c r="I28" s="149" t="str">
        <f t="shared" si="23"/>
        <v/>
      </c>
      <c r="J28" s="147" t="str">
        <f t="shared" si="24"/>
        <v/>
      </c>
      <c r="K28" s="148" t="str">
        <f t="shared" si="25"/>
        <v/>
      </c>
      <c r="L28" s="146"/>
      <c r="M28" s="149" t="str">
        <f t="shared" si="26"/>
        <v/>
      </c>
      <c r="N28" s="147" t="str">
        <f t="shared" si="14"/>
        <v/>
      </c>
      <c r="O28" s="148" t="str">
        <f t="shared" si="27"/>
        <v/>
      </c>
      <c r="P28" s="128"/>
      <c r="Q28" s="89">
        <v>19</v>
      </c>
      <c r="R28" s="149">
        <f t="shared" ref="R28:S28" si="40">SUM(E28,E72,E116)</f>
        <v>0</v>
      </c>
      <c r="S28" s="147">
        <f t="shared" si="40"/>
        <v>0</v>
      </c>
      <c r="T28" s="148">
        <f t="shared" si="29"/>
        <v>0</v>
      </c>
      <c r="U28" s="163"/>
      <c r="V28" s="149" t="str">
        <f t="shared" si="30"/>
        <v/>
      </c>
      <c r="W28" s="147" t="str">
        <f t="shared" si="31"/>
        <v/>
      </c>
      <c r="X28" s="148" t="str">
        <f t="shared" si="8"/>
        <v/>
      </c>
      <c r="Y28" s="165"/>
      <c r="Z28" s="149" t="str">
        <f t="shared" si="32"/>
        <v/>
      </c>
      <c r="AA28" s="147" t="str">
        <f t="shared" si="33"/>
        <v/>
      </c>
      <c r="AB28" s="167" t="str">
        <f t="shared" si="34"/>
        <v/>
      </c>
    </row>
    <row r="29" spans="2:28" ht="24.75" hidden="1" customHeight="1" outlineLevel="1" x14ac:dyDescent="0.4">
      <c r="B29" s="128"/>
      <c r="C29" s="84">
        <v>20</v>
      </c>
      <c r="D29" s="223"/>
      <c r="E29" s="93"/>
      <c r="F29" s="147" t="str">
        <f t="shared" si="21"/>
        <v/>
      </c>
      <c r="G29" s="148" t="str">
        <f t="shared" si="22"/>
        <v/>
      </c>
      <c r="H29" s="140"/>
      <c r="I29" s="149" t="str">
        <f t="shared" si="23"/>
        <v/>
      </c>
      <c r="J29" s="147" t="str">
        <f t="shared" si="24"/>
        <v/>
      </c>
      <c r="K29" s="148" t="str">
        <f t="shared" si="25"/>
        <v/>
      </c>
      <c r="L29" s="146"/>
      <c r="M29" s="149" t="str">
        <f t="shared" si="26"/>
        <v/>
      </c>
      <c r="N29" s="147" t="str">
        <f t="shared" si="14"/>
        <v/>
      </c>
      <c r="O29" s="148" t="str">
        <f t="shared" si="27"/>
        <v/>
      </c>
      <c r="P29" s="128"/>
      <c r="Q29" s="89">
        <v>20</v>
      </c>
      <c r="R29" s="149">
        <f t="shared" ref="R29:S29" si="41">SUM(E29,E73,E117)</f>
        <v>0</v>
      </c>
      <c r="S29" s="147">
        <f t="shared" si="41"/>
        <v>0</v>
      </c>
      <c r="T29" s="148">
        <f t="shared" si="29"/>
        <v>0</v>
      </c>
      <c r="U29" s="163"/>
      <c r="V29" s="149" t="str">
        <f t="shared" si="30"/>
        <v/>
      </c>
      <c r="W29" s="147" t="str">
        <f t="shared" si="31"/>
        <v/>
      </c>
      <c r="X29" s="148" t="str">
        <f t="shared" si="8"/>
        <v/>
      </c>
      <c r="Y29" s="165"/>
      <c r="Z29" s="149" t="str">
        <f t="shared" si="32"/>
        <v/>
      </c>
      <c r="AA29" s="147" t="str">
        <f t="shared" si="33"/>
        <v/>
      </c>
      <c r="AB29" s="167" t="str">
        <f t="shared" si="34"/>
        <v/>
      </c>
    </row>
    <row r="30" spans="2:28" ht="24.75" hidden="1" customHeight="1" outlineLevel="1" x14ac:dyDescent="0.4">
      <c r="B30" s="128"/>
      <c r="C30" s="84">
        <v>21</v>
      </c>
      <c r="D30" s="223"/>
      <c r="E30" s="93"/>
      <c r="F30" s="147" t="str">
        <f t="shared" si="21"/>
        <v/>
      </c>
      <c r="G30" s="148" t="str">
        <f t="shared" si="22"/>
        <v/>
      </c>
      <c r="H30" s="140"/>
      <c r="I30" s="149" t="str">
        <f t="shared" si="23"/>
        <v/>
      </c>
      <c r="J30" s="147" t="str">
        <f t="shared" si="24"/>
        <v/>
      </c>
      <c r="K30" s="148" t="str">
        <f t="shared" si="25"/>
        <v/>
      </c>
      <c r="L30" s="146"/>
      <c r="M30" s="149" t="str">
        <f t="shared" si="26"/>
        <v/>
      </c>
      <c r="N30" s="147" t="str">
        <f t="shared" si="14"/>
        <v/>
      </c>
      <c r="O30" s="148" t="str">
        <f t="shared" si="27"/>
        <v/>
      </c>
      <c r="P30" s="128"/>
      <c r="Q30" s="89">
        <v>21</v>
      </c>
      <c r="R30" s="149">
        <f t="shared" ref="R30:S30" si="42">SUM(E30,E74,E118)</f>
        <v>0</v>
      </c>
      <c r="S30" s="147">
        <f t="shared" si="42"/>
        <v>0</v>
      </c>
      <c r="T30" s="148">
        <f t="shared" si="29"/>
        <v>0</v>
      </c>
      <c r="U30" s="163"/>
      <c r="V30" s="149" t="str">
        <f t="shared" si="30"/>
        <v/>
      </c>
      <c r="W30" s="147" t="str">
        <f t="shared" si="31"/>
        <v/>
      </c>
      <c r="X30" s="148" t="str">
        <f t="shared" si="8"/>
        <v/>
      </c>
      <c r="Y30" s="165"/>
      <c r="Z30" s="149" t="str">
        <f t="shared" si="32"/>
        <v/>
      </c>
      <c r="AA30" s="147" t="str">
        <f t="shared" si="33"/>
        <v/>
      </c>
      <c r="AB30" s="167" t="str">
        <f t="shared" si="34"/>
        <v/>
      </c>
    </row>
    <row r="31" spans="2:28" ht="24.75" hidden="1" customHeight="1" outlineLevel="1" x14ac:dyDescent="0.4">
      <c r="B31" s="128"/>
      <c r="C31" s="84">
        <v>22</v>
      </c>
      <c r="D31" s="223"/>
      <c r="E31" s="93"/>
      <c r="F31" s="147" t="str">
        <f t="shared" si="21"/>
        <v/>
      </c>
      <c r="G31" s="148" t="str">
        <f t="shared" si="22"/>
        <v/>
      </c>
      <c r="H31" s="140"/>
      <c r="I31" s="149" t="str">
        <f t="shared" si="23"/>
        <v/>
      </c>
      <c r="J31" s="147" t="str">
        <f t="shared" si="24"/>
        <v/>
      </c>
      <c r="K31" s="148" t="str">
        <f t="shared" si="25"/>
        <v/>
      </c>
      <c r="L31" s="146"/>
      <c r="M31" s="149" t="str">
        <f t="shared" si="26"/>
        <v/>
      </c>
      <c r="N31" s="147" t="str">
        <f t="shared" si="14"/>
        <v/>
      </c>
      <c r="O31" s="148" t="str">
        <f t="shared" si="27"/>
        <v/>
      </c>
      <c r="P31" s="128"/>
      <c r="Q31" s="89">
        <v>22</v>
      </c>
      <c r="R31" s="149">
        <f t="shared" ref="R31:S31" si="43">SUM(E31,E75,E119)</f>
        <v>0</v>
      </c>
      <c r="S31" s="147">
        <f t="shared" si="43"/>
        <v>0</v>
      </c>
      <c r="T31" s="148">
        <f t="shared" si="29"/>
        <v>0</v>
      </c>
      <c r="U31" s="163"/>
      <c r="V31" s="149" t="str">
        <f t="shared" si="30"/>
        <v/>
      </c>
      <c r="W31" s="147" t="str">
        <f t="shared" si="31"/>
        <v/>
      </c>
      <c r="X31" s="148" t="str">
        <f t="shared" si="8"/>
        <v/>
      </c>
      <c r="Y31" s="165"/>
      <c r="Z31" s="149" t="str">
        <f t="shared" si="32"/>
        <v/>
      </c>
      <c r="AA31" s="147" t="str">
        <f t="shared" si="33"/>
        <v/>
      </c>
      <c r="AB31" s="167" t="str">
        <f t="shared" si="34"/>
        <v/>
      </c>
    </row>
    <row r="32" spans="2:28" ht="24.75" hidden="1" customHeight="1" outlineLevel="1" x14ac:dyDescent="0.4">
      <c r="B32" s="128"/>
      <c r="C32" s="84">
        <v>23</v>
      </c>
      <c r="D32" s="223"/>
      <c r="E32" s="93"/>
      <c r="F32" s="147" t="str">
        <f t="shared" si="21"/>
        <v/>
      </c>
      <c r="G32" s="148" t="str">
        <f t="shared" si="22"/>
        <v/>
      </c>
      <c r="H32" s="140"/>
      <c r="I32" s="149" t="str">
        <f t="shared" si="23"/>
        <v/>
      </c>
      <c r="J32" s="147" t="str">
        <f t="shared" si="24"/>
        <v/>
      </c>
      <c r="K32" s="148" t="str">
        <f t="shared" si="25"/>
        <v/>
      </c>
      <c r="L32" s="146"/>
      <c r="M32" s="149" t="str">
        <f t="shared" si="26"/>
        <v/>
      </c>
      <c r="N32" s="147" t="str">
        <f t="shared" si="14"/>
        <v/>
      </c>
      <c r="O32" s="148" t="str">
        <f t="shared" si="27"/>
        <v/>
      </c>
      <c r="P32" s="128"/>
      <c r="Q32" s="89">
        <v>23</v>
      </c>
      <c r="R32" s="149">
        <f t="shared" ref="R32:S32" si="44">SUM(E32,E76,E120)</f>
        <v>0</v>
      </c>
      <c r="S32" s="147">
        <f t="shared" si="44"/>
        <v>0</v>
      </c>
      <c r="T32" s="148">
        <f t="shared" si="29"/>
        <v>0</v>
      </c>
      <c r="U32" s="163"/>
      <c r="V32" s="149" t="str">
        <f t="shared" si="30"/>
        <v/>
      </c>
      <c r="W32" s="147" t="str">
        <f t="shared" si="31"/>
        <v/>
      </c>
      <c r="X32" s="148" t="str">
        <f t="shared" si="8"/>
        <v/>
      </c>
      <c r="Y32" s="165"/>
      <c r="Z32" s="149" t="str">
        <f t="shared" si="32"/>
        <v/>
      </c>
      <c r="AA32" s="147" t="str">
        <f t="shared" si="33"/>
        <v/>
      </c>
      <c r="AB32" s="167" t="str">
        <f t="shared" si="34"/>
        <v/>
      </c>
    </row>
    <row r="33" spans="2:28" ht="24.75" hidden="1" customHeight="1" outlineLevel="1" x14ac:dyDescent="0.4">
      <c r="B33" s="128"/>
      <c r="C33" s="84">
        <v>24</v>
      </c>
      <c r="D33" s="223"/>
      <c r="E33" s="93"/>
      <c r="F33" s="147" t="str">
        <f t="shared" si="21"/>
        <v/>
      </c>
      <c r="G33" s="148" t="str">
        <f t="shared" si="22"/>
        <v/>
      </c>
      <c r="H33" s="140"/>
      <c r="I33" s="149" t="str">
        <f t="shared" si="23"/>
        <v/>
      </c>
      <c r="J33" s="147" t="str">
        <f t="shared" si="24"/>
        <v/>
      </c>
      <c r="K33" s="148" t="str">
        <f t="shared" si="25"/>
        <v/>
      </c>
      <c r="L33" s="146"/>
      <c r="M33" s="149" t="str">
        <f t="shared" si="26"/>
        <v/>
      </c>
      <c r="N33" s="147" t="str">
        <f t="shared" si="14"/>
        <v/>
      </c>
      <c r="O33" s="148" t="str">
        <f t="shared" si="27"/>
        <v/>
      </c>
      <c r="P33" s="128"/>
      <c r="Q33" s="89">
        <v>24</v>
      </c>
      <c r="R33" s="149">
        <f t="shared" ref="R33:S33" si="45">SUM(E33,E77,E121)</f>
        <v>0</v>
      </c>
      <c r="S33" s="147">
        <f t="shared" si="45"/>
        <v>0</v>
      </c>
      <c r="T33" s="148">
        <f t="shared" si="29"/>
        <v>0</v>
      </c>
      <c r="U33" s="163"/>
      <c r="V33" s="149" t="str">
        <f t="shared" si="30"/>
        <v/>
      </c>
      <c r="W33" s="147" t="str">
        <f t="shared" si="31"/>
        <v/>
      </c>
      <c r="X33" s="148" t="str">
        <f t="shared" si="8"/>
        <v/>
      </c>
      <c r="Y33" s="165"/>
      <c r="Z33" s="149" t="str">
        <f t="shared" si="32"/>
        <v/>
      </c>
      <c r="AA33" s="147" t="str">
        <f t="shared" si="33"/>
        <v/>
      </c>
      <c r="AB33" s="167" t="str">
        <f t="shared" si="34"/>
        <v/>
      </c>
    </row>
    <row r="34" spans="2:28" ht="24.75" hidden="1" customHeight="1" outlineLevel="1" x14ac:dyDescent="0.4">
      <c r="B34" s="128"/>
      <c r="C34" s="84">
        <v>25</v>
      </c>
      <c r="D34" s="223"/>
      <c r="E34" s="93"/>
      <c r="F34" s="147" t="str">
        <f t="shared" ref="F34:F45" si="46">IF(E34="","",ROUNDDOWN(E34*$F$8,0))</f>
        <v/>
      </c>
      <c r="G34" s="148" t="str">
        <f t="shared" ref="G34:G45" si="47">IF(E34="","",SUM(E34:F34))</f>
        <v/>
      </c>
      <c r="H34" s="140"/>
      <c r="I34" s="149" t="str">
        <f t="shared" ref="I34:I46" si="48">IF(E34="","",SUM(I33,E34))</f>
        <v/>
      </c>
      <c r="J34" s="147" t="str">
        <f t="shared" ref="J34:J46" si="49">IF(F34="","",SUM(J33,F34))</f>
        <v/>
      </c>
      <c r="K34" s="148" t="str">
        <f t="shared" ref="K34:K46" si="50">IF(G34="","",SUM(K33,G34))</f>
        <v/>
      </c>
      <c r="L34" s="146"/>
      <c r="M34" s="149" t="str">
        <f t="shared" ref="M34:M46" si="51">IF(E34="","",$E$7-I34)</f>
        <v/>
      </c>
      <c r="N34" s="147" t="str">
        <f t="shared" si="14"/>
        <v/>
      </c>
      <c r="O34" s="148" t="str">
        <f t="shared" ref="O34:O46" si="52">IF(G34="","",$G$7-K34)</f>
        <v/>
      </c>
      <c r="P34" s="128"/>
      <c r="Q34" s="89">
        <v>25</v>
      </c>
      <c r="R34" s="149">
        <f t="shared" ref="R34:S34" si="53">SUM(E34,E78,E122)</f>
        <v>0</v>
      </c>
      <c r="S34" s="147">
        <f t="shared" si="53"/>
        <v>0</v>
      </c>
      <c r="T34" s="148">
        <f t="shared" si="29"/>
        <v>0</v>
      </c>
      <c r="U34" s="163"/>
      <c r="V34" s="149" t="str">
        <f t="shared" si="30"/>
        <v/>
      </c>
      <c r="W34" s="147" t="str">
        <f t="shared" si="31"/>
        <v/>
      </c>
      <c r="X34" s="148" t="str">
        <f t="shared" si="8"/>
        <v/>
      </c>
      <c r="Y34" s="165"/>
      <c r="Z34" s="149" t="str">
        <f t="shared" si="32"/>
        <v/>
      </c>
      <c r="AA34" s="147" t="str">
        <f t="shared" si="33"/>
        <v/>
      </c>
      <c r="AB34" s="167" t="str">
        <f t="shared" si="34"/>
        <v/>
      </c>
    </row>
    <row r="35" spans="2:28" ht="24.75" hidden="1" customHeight="1" outlineLevel="1" x14ac:dyDescent="0.4">
      <c r="B35" s="128"/>
      <c r="C35" s="84">
        <v>26</v>
      </c>
      <c r="D35" s="223"/>
      <c r="E35" s="93"/>
      <c r="F35" s="147" t="str">
        <f t="shared" si="46"/>
        <v/>
      </c>
      <c r="G35" s="148" t="str">
        <f t="shared" si="47"/>
        <v/>
      </c>
      <c r="H35" s="140"/>
      <c r="I35" s="149" t="str">
        <f t="shared" si="48"/>
        <v/>
      </c>
      <c r="J35" s="147" t="str">
        <f t="shared" si="49"/>
        <v/>
      </c>
      <c r="K35" s="148" t="str">
        <f t="shared" si="50"/>
        <v/>
      </c>
      <c r="L35" s="146"/>
      <c r="M35" s="149" t="str">
        <f t="shared" si="51"/>
        <v/>
      </c>
      <c r="N35" s="147" t="str">
        <f t="shared" si="14"/>
        <v/>
      </c>
      <c r="O35" s="148" t="str">
        <f t="shared" si="52"/>
        <v/>
      </c>
      <c r="P35" s="128"/>
      <c r="Q35" s="89">
        <v>26</v>
      </c>
      <c r="R35" s="149">
        <f t="shared" ref="R35:S35" si="54">SUM(E35,E79,E123)</f>
        <v>0</v>
      </c>
      <c r="S35" s="147">
        <f t="shared" si="54"/>
        <v>0</v>
      </c>
      <c r="T35" s="148">
        <f t="shared" si="29"/>
        <v>0</v>
      </c>
      <c r="U35" s="163"/>
      <c r="V35" s="149" t="str">
        <f t="shared" si="30"/>
        <v/>
      </c>
      <c r="W35" s="147" t="str">
        <f t="shared" si="31"/>
        <v/>
      </c>
      <c r="X35" s="148" t="str">
        <f t="shared" si="8"/>
        <v/>
      </c>
      <c r="Y35" s="165"/>
      <c r="Z35" s="149" t="str">
        <f t="shared" si="32"/>
        <v/>
      </c>
      <c r="AA35" s="147" t="str">
        <f t="shared" si="33"/>
        <v/>
      </c>
      <c r="AB35" s="167" t="str">
        <f t="shared" si="34"/>
        <v/>
      </c>
    </row>
    <row r="36" spans="2:28" ht="24.75" hidden="1" customHeight="1" outlineLevel="1" x14ac:dyDescent="0.4">
      <c r="B36" s="128"/>
      <c r="C36" s="84">
        <v>27</v>
      </c>
      <c r="D36" s="223"/>
      <c r="E36" s="93"/>
      <c r="F36" s="147" t="str">
        <f t="shared" si="46"/>
        <v/>
      </c>
      <c r="G36" s="148" t="str">
        <f t="shared" si="47"/>
        <v/>
      </c>
      <c r="H36" s="140"/>
      <c r="I36" s="149" t="str">
        <f t="shared" si="48"/>
        <v/>
      </c>
      <c r="J36" s="147" t="str">
        <f t="shared" si="49"/>
        <v/>
      </c>
      <c r="K36" s="148" t="str">
        <f t="shared" si="50"/>
        <v/>
      </c>
      <c r="L36" s="146"/>
      <c r="M36" s="149" t="str">
        <f t="shared" si="51"/>
        <v/>
      </c>
      <c r="N36" s="147" t="str">
        <f t="shared" si="14"/>
        <v/>
      </c>
      <c r="O36" s="148" t="str">
        <f t="shared" si="52"/>
        <v/>
      </c>
      <c r="P36" s="128"/>
      <c r="Q36" s="89">
        <v>27</v>
      </c>
      <c r="R36" s="149">
        <f t="shared" ref="R36:S36" si="55">SUM(E36,E80,E124)</f>
        <v>0</v>
      </c>
      <c r="S36" s="147">
        <f t="shared" si="55"/>
        <v>0</v>
      </c>
      <c r="T36" s="148">
        <f t="shared" si="29"/>
        <v>0</v>
      </c>
      <c r="U36" s="163"/>
      <c r="V36" s="149" t="str">
        <f t="shared" si="30"/>
        <v/>
      </c>
      <c r="W36" s="147" t="str">
        <f t="shared" si="31"/>
        <v/>
      </c>
      <c r="X36" s="148" t="str">
        <f t="shared" si="8"/>
        <v/>
      </c>
      <c r="Y36" s="165"/>
      <c r="Z36" s="149" t="str">
        <f t="shared" si="32"/>
        <v/>
      </c>
      <c r="AA36" s="147" t="str">
        <f t="shared" si="33"/>
        <v/>
      </c>
      <c r="AB36" s="167" t="str">
        <f t="shared" si="34"/>
        <v/>
      </c>
    </row>
    <row r="37" spans="2:28" ht="24.75" hidden="1" customHeight="1" outlineLevel="1" x14ac:dyDescent="0.4">
      <c r="B37" s="128"/>
      <c r="C37" s="84">
        <v>28</v>
      </c>
      <c r="D37" s="223"/>
      <c r="E37" s="93"/>
      <c r="F37" s="147" t="str">
        <f t="shared" si="46"/>
        <v/>
      </c>
      <c r="G37" s="148" t="str">
        <f t="shared" si="47"/>
        <v/>
      </c>
      <c r="H37" s="140"/>
      <c r="I37" s="149" t="str">
        <f t="shared" si="48"/>
        <v/>
      </c>
      <c r="J37" s="147" t="str">
        <f t="shared" si="49"/>
        <v/>
      </c>
      <c r="K37" s="148" t="str">
        <f t="shared" si="50"/>
        <v/>
      </c>
      <c r="L37" s="146"/>
      <c r="M37" s="149" t="str">
        <f t="shared" si="51"/>
        <v/>
      </c>
      <c r="N37" s="147" t="str">
        <f t="shared" si="14"/>
        <v/>
      </c>
      <c r="O37" s="148" t="str">
        <f t="shared" si="52"/>
        <v/>
      </c>
      <c r="P37" s="128"/>
      <c r="Q37" s="89">
        <v>28</v>
      </c>
      <c r="R37" s="149">
        <f t="shared" ref="R37:S37" si="56">SUM(E37,E81,E125)</f>
        <v>0</v>
      </c>
      <c r="S37" s="147">
        <f t="shared" si="56"/>
        <v>0</v>
      </c>
      <c r="T37" s="148">
        <f t="shared" si="29"/>
        <v>0</v>
      </c>
      <c r="U37" s="163"/>
      <c r="V37" s="149" t="str">
        <f t="shared" si="30"/>
        <v/>
      </c>
      <c r="W37" s="147" t="str">
        <f t="shared" si="31"/>
        <v/>
      </c>
      <c r="X37" s="148" t="str">
        <f t="shared" si="8"/>
        <v/>
      </c>
      <c r="Y37" s="165"/>
      <c r="Z37" s="149" t="str">
        <f t="shared" si="32"/>
        <v/>
      </c>
      <c r="AA37" s="147" t="str">
        <f t="shared" si="33"/>
        <v/>
      </c>
      <c r="AB37" s="167" t="str">
        <f t="shared" si="34"/>
        <v/>
      </c>
    </row>
    <row r="38" spans="2:28" ht="24.75" hidden="1" customHeight="1" outlineLevel="1" x14ac:dyDescent="0.4">
      <c r="B38" s="128"/>
      <c r="C38" s="84">
        <v>29</v>
      </c>
      <c r="D38" s="223"/>
      <c r="E38" s="93"/>
      <c r="F38" s="147" t="str">
        <f t="shared" si="46"/>
        <v/>
      </c>
      <c r="G38" s="148" t="str">
        <f t="shared" si="47"/>
        <v/>
      </c>
      <c r="H38" s="140"/>
      <c r="I38" s="149" t="str">
        <f t="shared" si="48"/>
        <v/>
      </c>
      <c r="J38" s="147" t="str">
        <f t="shared" si="49"/>
        <v/>
      </c>
      <c r="K38" s="148" t="str">
        <f t="shared" si="50"/>
        <v/>
      </c>
      <c r="L38" s="146"/>
      <c r="M38" s="149" t="str">
        <f t="shared" si="51"/>
        <v/>
      </c>
      <c r="N38" s="147" t="str">
        <f t="shared" si="14"/>
        <v/>
      </c>
      <c r="O38" s="148" t="str">
        <f t="shared" si="52"/>
        <v/>
      </c>
      <c r="P38" s="128"/>
      <c r="Q38" s="89">
        <v>29</v>
      </c>
      <c r="R38" s="149">
        <f t="shared" ref="R38:S38" si="57">SUM(E38,E82,E126)</f>
        <v>0</v>
      </c>
      <c r="S38" s="147">
        <f t="shared" si="57"/>
        <v>0</v>
      </c>
      <c r="T38" s="148">
        <f t="shared" si="29"/>
        <v>0</v>
      </c>
      <c r="U38" s="163"/>
      <c r="V38" s="149" t="str">
        <f t="shared" si="30"/>
        <v/>
      </c>
      <c r="W38" s="147" t="str">
        <f t="shared" si="31"/>
        <v/>
      </c>
      <c r="X38" s="148" t="str">
        <f t="shared" si="8"/>
        <v/>
      </c>
      <c r="Y38" s="165"/>
      <c r="Z38" s="149" t="str">
        <f t="shared" si="32"/>
        <v/>
      </c>
      <c r="AA38" s="147" t="str">
        <f t="shared" si="33"/>
        <v/>
      </c>
      <c r="AB38" s="167" t="str">
        <f t="shared" si="34"/>
        <v/>
      </c>
    </row>
    <row r="39" spans="2:28" ht="24.75" hidden="1" customHeight="1" outlineLevel="1" x14ac:dyDescent="0.4">
      <c r="B39" s="128"/>
      <c r="C39" s="84">
        <v>30</v>
      </c>
      <c r="D39" s="223"/>
      <c r="E39" s="93"/>
      <c r="F39" s="147" t="str">
        <f t="shared" si="46"/>
        <v/>
      </c>
      <c r="G39" s="148" t="str">
        <f t="shared" si="47"/>
        <v/>
      </c>
      <c r="H39" s="140"/>
      <c r="I39" s="149" t="str">
        <f t="shared" si="48"/>
        <v/>
      </c>
      <c r="J39" s="147" t="str">
        <f t="shared" si="49"/>
        <v/>
      </c>
      <c r="K39" s="148" t="str">
        <f t="shared" si="50"/>
        <v/>
      </c>
      <c r="L39" s="146"/>
      <c r="M39" s="149" t="str">
        <f t="shared" si="51"/>
        <v/>
      </c>
      <c r="N39" s="147" t="str">
        <f t="shared" si="14"/>
        <v/>
      </c>
      <c r="O39" s="148" t="str">
        <f t="shared" si="52"/>
        <v/>
      </c>
      <c r="P39" s="128"/>
      <c r="Q39" s="89">
        <v>30</v>
      </c>
      <c r="R39" s="149">
        <f t="shared" ref="R39:S39" si="58">SUM(E39,E83,E127)</f>
        <v>0</v>
      </c>
      <c r="S39" s="147">
        <f t="shared" si="58"/>
        <v>0</v>
      </c>
      <c r="T39" s="148">
        <f t="shared" si="29"/>
        <v>0</v>
      </c>
      <c r="U39" s="163"/>
      <c r="V39" s="149" t="str">
        <f t="shared" si="30"/>
        <v/>
      </c>
      <c r="W39" s="147" t="str">
        <f t="shared" si="31"/>
        <v/>
      </c>
      <c r="X39" s="148" t="str">
        <f t="shared" si="8"/>
        <v/>
      </c>
      <c r="Y39" s="165"/>
      <c r="Z39" s="149" t="str">
        <f t="shared" si="32"/>
        <v/>
      </c>
      <c r="AA39" s="147" t="str">
        <f t="shared" si="33"/>
        <v/>
      </c>
      <c r="AB39" s="167" t="str">
        <f t="shared" si="34"/>
        <v/>
      </c>
    </row>
    <row r="40" spans="2:28" ht="24.75" hidden="1" customHeight="1" outlineLevel="1" x14ac:dyDescent="0.4">
      <c r="B40" s="128"/>
      <c r="C40" s="84">
        <v>31</v>
      </c>
      <c r="D40" s="223"/>
      <c r="E40" s="93"/>
      <c r="F40" s="147" t="str">
        <f t="shared" si="46"/>
        <v/>
      </c>
      <c r="G40" s="148" t="str">
        <f t="shared" si="47"/>
        <v/>
      </c>
      <c r="H40" s="140"/>
      <c r="I40" s="149" t="str">
        <f t="shared" si="48"/>
        <v/>
      </c>
      <c r="J40" s="147" t="str">
        <f t="shared" si="49"/>
        <v/>
      </c>
      <c r="K40" s="148" t="str">
        <f t="shared" si="50"/>
        <v/>
      </c>
      <c r="L40" s="146"/>
      <c r="M40" s="149" t="str">
        <f t="shared" si="51"/>
        <v/>
      </c>
      <c r="N40" s="147" t="str">
        <f t="shared" si="14"/>
        <v/>
      </c>
      <c r="O40" s="148" t="str">
        <f t="shared" si="52"/>
        <v/>
      </c>
      <c r="P40" s="128"/>
      <c r="Q40" s="89">
        <v>31</v>
      </c>
      <c r="R40" s="149">
        <f t="shared" ref="R40:S40" si="59">SUM(E40,E84,E128)</f>
        <v>0</v>
      </c>
      <c r="S40" s="147">
        <f t="shared" si="59"/>
        <v>0</v>
      </c>
      <c r="T40" s="148">
        <f t="shared" si="29"/>
        <v>0</v>
      </c>
      <c r="U40" s="163"/>
      <c r="V40" s="149" t="str">
        <f t="shared" si="30"/>
        <v/>
      </c>
      <c r="W40" s="147" t="str">
        <f t="shared" si="31"/>
        <v/>
      </c>
      <c r="X40" s="148" t="str">
        <f t="shared" si="8"/>
        <v/>
      </c>
      <c r="Y40" s="165"/>
      <c r="Z40" s="149" t="str">
        <f t="shared" si="32"/>
        <v/>
      </c>
      <c r="AA40" s="147" t="str">
        <f t="shared" si="33"/>
        <v/>
      </c>
      <c r="AB40" s="167" t="str">
        <f t="shared" si="34"/>
        <v/>
      </c>
    </row>
    <row r="41" spans="2:28" ht="24.75" hidden="1" customHeight="1" outlineLevel="1" x14ac:dyDescent="0.4">
      <c r="B41" s="128"/>
      <c r="C41" s="84">
        <v>32</v>
      </c>
      <c r="D41" s="223"/>
      <c r="E41" s="93"/>
      <c r="F41" s="147" t="str">
        <f t="shared" si="46"/>
        <v/>
      </c>
      <c r="G41" s="148" t="str">
        <f t="shared" si="47"/>
        <v/>
      </c>
      <c r="H41" s="140"/>
      <c r="I41" s="149" t="str">
        <f t="shared" si="48"/>
        <v/>
      </c>
      <c r="J41" s="147" t="str">
        <f t="shared" si="49"/>
        <v/>
      </c>
      <c r="K41" s="148" t="str">
        <f t="shared" si="50"/>
        <v/>
      </c>
      <c r="L41" s="146"/>
      <c r="M41" s="149" t="str">
        <f t="shared" si="51"/>
        <v/>
      </c>
      <c r="N41" s="147" t="str">
        <f t="shared" si="14"/>
        <v/>
      </c>
      <c r="O41" s="148" t="str">
        <f t="shared" si="52"/>
        <v/>
      </c>
      <c r="P41" s="128"/>
      <c r="Q41" s="89">
        <v>32</v>
      </c>
      <c r="R41" s="149">
        <f t="shared" ref="R41:S41" si="60">SUM(E41,E85,E129)</f>
        <v>0</v>
      </c>
      <c r="S41" s="147">
        <f t="shared" si="60"/>
        <v>0</v>
      </c>
      <c r="T41" s="148">
        <f t="shared" si="29"/>
        <v>0</v>
      </c>
      <c r="U41" s="163"/>
      <c r="V41" s="149" t="str">
        <f t="shared" si="30"/>
        <v/>
      </c>
      <c r="W41" s="147" t="str">
        <f t="shared" si="31"/>
        <v/>
      </c>
      <c r="X41" s="148" t="str">
        <f t="shared" si="8"/>
        <v/>
      </c>
      <c r="Y41" s="165"/>
      <c r="Z41" s="149" t="str">
        <f t="shared" si="32"/>
        <v/>
      </c>
      <c r="AA41" s="147" t="str">
        <f t="shared" si="33"/>
        <v/>
      </c>
      <c r="AB41" s="167" t="str">
        <f t="shared" si="34"/>
        <v/>
      </c>
    </row>
    <row r="42" spans="2:28" ht="24.75" hidden="1" customHeight="1" outlineLevel="1" x14ac:dyDescent="0.4">
      <c r="B42" s="128"/>
      <c r="C42" s="84">
        <v>33</v>
      </c>
      <c r="D42" s="223"/>
      <c r="E42" s="93"/>
      <c r="F42" s="147" t="str">
        <f t="shared" si="46"/>
        <v/>
      </c>
      <c r="G42" s="148" t="str">
        <f t="shared" si="47"/>
        <v/>
      </c>
      <c r="H42" s="140"/>
      <c r="I42" s="149" t="str">
        <f t="shared" si="48"/>
        <v/>
      </c>
      <c r="J42" s="147" t="str">
        <f t="shared" si="49"/>
        <v/>
      </c>
      <c r="K42" s="148" t="str">
        <f t="shared" si="50"/>
        <v/>
      </c>
      <c r="L42" s="146"/>
      <c r="M42" s="149" t="str">
        <f t="shared" si="51"/>
        <v/>
      </c>
      <c r="N42" s="147" t="str">
        <f t="shared" si="14"/>
        <v/>
      </c>
      <c r="O42" s="148" t="str">
        <f t="shared" si="52"/>
        <v/>
      </c>
      <c r="P42" s="128"/>
      <c r="Q42" s="89">
        <v>33</v>
      </c>
      <c r="R42" s="149">
        <f t="shared" ref="R42:S42" si="61">SUM(E42,E86,E130)</f>
        <v>0</v>
      </c>
      <c r="S42" s="147">
        <f t="shared" si="61"/>
        <v>0</v>
      </c>
      <c r="T42" s="148">
        <f t="shared" si="29"/>
        <v>0</v>
      </c>
      <c r="U42" s="163"/>
      <c r="V42" s="149" t="str">
        <f t="shared" si="30"/>
        <v/>
      </c>
      <c r="W42" s="147" t="str">
        <f t="shared" si="31"/>
        <v/>
      </c>
      <c r="X42" s="148" t="str">
        <f t="shared" si="8"/>
        <v/>
      </c>
      <c r="Y42" s="165"/>
      <c r="Z42" s="149" t="str">
        <f t="shared" si="32"/>
        <v/>
      </c>
      <c r="AA42" s="147" t="str">
        <f t="shared" si="33"/>
        <v/>
      </c>
      <c r="AB42" s="167" t="str">
        <f t="shared" si="34"/>
        <v/>
      </c>
    </row>
    <row r="43" spans="2:28" ht="24.75" hidden="1" customHeight="1" outlineLevel="1" x14ac:dyDescent="0.4">
      <c r="B43" s="128"/>
      <c r="C43" s="84">
        <v>34</v>
      </c>
      <c r="D43" s="223"/>
      <c r="E43" s="93"/>
      <c r="F43" s="147" t="str">
        <f t="shared" si="46"/>
        <v/>
      </c>
      <c r="G43" s="148" t="str">
        <f t="shared" si="47"/>
        <v/>
      </c>
      <c r="H43" s="140"/>
      <c r="I43" s="149" t="str">
        <f t="shared" si="48"/>
        <v/>
      </c>
      <c r="J43" s="147" t="str">
        <f t="shared" si="49"/>
        <v/>
      </c>
      <c r="K43" s="148" t="str">
        <f t="shared" si="50"/>
        <v/>
      </c>
      <c r="L43" s="146"/>
      <c r="M43" s="149" t="str">
        <f t="shared" si="51"/>
        <v/>
      </c>
      <c r="N43" s="147" t="str">
        <f t="shared" si="14"/>
        <v/>
      </c>
      <c r="O43" s="148" t="str">
        <f t="shared" si="52"/>
        <v/>
      </c>
      <c r="P43" s="128"/>
      <c r="Q43" s="89">
        <v>34</v>
      </c>
      <c r="R43" s="149">
        <f t="shared" ref="R43:S43" si="62">SUM(E43,E87,E131)</f>
        <v>0</v>
      </c>
      <c r="S43" s="147">
        <f t="shared" si="62"/>
        <v>0</v>
      </c>
      <c r="T43" s="148">
        <f t="shared" si="29"/>
        <v>0</v>
      </c>
      <c r="U43" s="163"/>
      <c r="V43" s="149" t="str">
        <f t="shared" si="30"/>
        <v/>
      </c>
      <c r="W43" s="147" t="str">
        <f t="shared" si="31"/>
        <v/>
      </c>
      <c r="X43" s="148" t="str">
        <f t="shared" si="8"/>
        <v/>
      </c>
      <c r="Y43" s="165"/>
      <c r="Z43" s="149" t="str">
        <f t="shared" si="32"/>
        <v/>
      </c>
      <c r="AA43" s="147" t="str">
        <f t="shared" si="33"/>
        <v/>
      </c>
      <c r="AB43" s="167" t="str">
        <f t="shared" si="34"/>
        <v/>
      </c>
    </row>
    <row r="44" spans="2:28" ht="24.75" hidden="1" customHeight="1" outlineLevel="1" x14ac:dyDescent="0.4">
      <c r="B44" s="128"/>
      <c r="C44" s="84">
        <v>35</v>
      </c>
      <c r="D44" s="223"/>
      <c r="E44" s="93"/>
      <c r="F44" s="147" t="str">
        <f t="shared" si="46"/>
        <v/>
      </c>
      <c r="G44" s="148" t="str">
        <f t="shared" si="47"/>
        <v/>
      </c>
      <c r="H44" s="140"/>
      <c r="I44" s="149" t="str">
        <f t="shared" si="48"/>
        <v/>
      </c>
      <c r="J44" s="147" t="str">
        <f t="shared" si="49"/>
        <v/>
      </c>
      <c r="K44" s="148" t="str">
        <f t="shared" si="50"/>
        <v/>
      </c>
      <c r="L44" s="146"/>
      <c r="M44" s="149" t="str">
        <f t="shared" si="51"/>
        <v/>
      </c>
      <c r="N44" s="147" t="str">
        <f t="shared" si="14"/>
        <v/>
      </c>
      <c r="O44" s="148" t="str">
        <f t="shared" si="52"/>
        <v/>
      </c>
      <c r="P44" s="128"/>
      <c r="Q44" s="89">
        <v>35</v>
      </c>
      <c r="R44" s="149">
        <f t="shared" ref="R44:S44" si="63">SUM(E44,E88,E132)</f>
        <v>0</v>
      </c>
      <c r="S44" s="147">
        <f t="shared" si="63"/>
        <v>0</v>
      </c>
      <c r="T44" s="148">
        <f t="shared" si="29"/>
        <v>0</v>
      </c>
      <c r="U44" s="163"/>
      <c r="V44" s="149" t="str">
        <f t="shared" si="30"/>
        <v/>
      </c>
      <c r="W44" s="147" t="str">
        <f t="shared" si="31"/>
        <v/>
      </c>
      <c r="X44" s="148" t="str">
        <f t="shared" si="8"/>
        <v/>
      </c>
      <c r="Y44" s="165"/>
      <c r="Z44" s="149" t="str">
        <f t="shared" si="32"/>
        <v/>
      </c>
      <c r="AA44" s="147" t="str">
        <f t="shared" si="33"/>
        <v/>
      </c>
      <c r="AB44" s="167" t="str">
        <f t="shared" si="34"/>
        <v/>
      </c>
    </row>
    <row r="45" spans="2:28" ht="24.75" hidden="1" customHeight="1" outlineLevel="1" x14ac:dyDescent="0.4">
      <c r="B45" s="128"/>
      <c r="C45" s="84">
        <v>36</v>
      </c>
      <c r="D45" s="223"/>
      <c r="E45" s="93"/>
      <c r="F45" s="147" t="str">
        <f t="shared" si="46"/>
        <v/>
      </c>
      <c r="G45" s="148" t="str">
        <f t="shared" si="47"/>
        <v/>
      </c>
      <c r="H45" s="140"/>
      <c r="I45" s="149" t="str">
        <f t="shared" si="48"/>
        <v/>
      </c>
      <c r="J45" s="147" t="str">
        <f t="shared" si="49"/>
        <v/>
      </c>
      <c r="K45" s="148" t="str">
        <f t="shared" si="50"/>
        <v/>
      </c>
      <c r="L45" s="146"/>
      <c r="M45" s="149" t="str">
        <f t="shared" si="51"/>
        <v/>
      </c>
      <c r="N45" s="147" t="str">
        <f t="shared" si="14"/>
        <v/>
      </c>
      <c r="O45" s="148" t="str">
        <f t="shared" si="52"/>
        <v/>
      </c>
      <c r="P45" s="128"/>
      <c r="Q45" s="89">
        <v>36</v>
      </c>
      <c r="R45" s="149">
        <f t="shared" ref="R45:S45" si="64">SUM(E45,E89,E133)</f>
        <v>0</v>
      </c>
      <c r="S45" s="147">
        <f t="shared" si="64"/>
        <v>0</v>
      </c>
      <c r="T45" s="148">
        <f t="shared" si="29"/>
        <v>0</v>
      </c>
      <c r="U45" s="163"/>
      <c r="V45" s="149" t="str">
        <f t="shared" si="30"/>
        <v/>
      </c>
      <c r="W45" s="147" t="str">
        <f t="shared" si="31"/>
        <v/>
      </c>
      <c r="X45" s="148" t="str">
        <f t="shared" si="8"/>
        <v/>
      </c>
      <c r="Y45" s="165"/>
      <c r="Z45" s="149" t="str">
        <f t="shared" si="32"/>
        <v/>
      </c>
      <c r="AA45" s="147" t="str">
        <f t="shared" si="33"/>
        <v/>
      </c>
      <c r="AB45" s="167" t="str">
        <f t="shared" si="34"/>
        <v/>
      </c>
    </row>
    <row r="46" spans="2:28" ht="24.75" customHeight="1" collapsed="1" x14ac:dyDescent="0.4">
      <c r="B46" s="128"/>
      <c r="C46" s="84"/>
      <c r="D46" s="223"/>
      <c r="E46" s="93"/>
      <c r="F46" s="147" t="str">
        <f t="shared" si="21"/>
        <v/>
      </c>
      <c r="G46" s="148" t="str">
        <f t="shared" si="22"/>
        <v/>
      </c>
      <c r="H46" s="140"/>
      <c r="I46" s="149" t="str">
        <f t="shared" si="48"/>
        <v/>
      </c>
      <c r="J46" s="147" t="str">
        <f t="shared" si="49"/>
        <v/>
      </c>
      <c r="K46" s="148" t="str">
        <f t="shared" si="50"/>
        <v/>
      </c>
      <c r="L46" s="146"/>
      <c r="M46" s="149" t="str">
        <f t="shared" si="51"/>
        <v/>
      </c>
      <c r="N46" s="147" t="str">
        <f t="shared" si="14"/>
        <v/>
      </c>
      <c r="O46" s="148" t="str">
        <f t="shared" si="52"/>
        <v/>
      </c>
      <c r="P46" s="128"/>
      <c r="Q46" s="89"/>
      <c r="R46" s="149">
        <f t="shared" ref="R46:R47" si="65">SUM(E46,E90,E134)</f>
        <v>0</v>
      </c>
      <c r="S46" s="147">
        <f t="shared" ref="S46:S47" si="66">SUM(F46,F90,F134)</f>
        <v>0</v>
      </c>
      <c r="T46" s="148">
        <f t="shared" ref="T46:T47" si="67">IF(R46="","",SUM(R46:S46))</f>
        <v>0</v>
      </c>
      <c r="U46" s="163"/>
      <c r="V46" s="149" t="str">
        <f t="shared" ref="V46:V47" si="68">IF(R46=0,"",SUM(V45,R46))</f>
        <v/>
      </c>
      <c r="W46" s="147" t="str">
        <f t="shared" ref="W46:W47" si="69">IF(S46=0,"",SUM(W45,S46))</f>
        <v/>
      </c>
      <c r="X46" s="148" t="str">
        <f t="shared" si="8"/>
        <v/>
      </c>
      <c r="Y46" s="165"/>
      <c r="Z46" s="149" t="str">
        <f t="shared" ref="Z46:Z47" si="70">IF(R46=0,"",$R$7-V46)</f>
        <v/>
      </c>
      <c r="AA46" s="147" t="str">
        <f t="shared" ref="AA46:AA47" si="71">IF(S46=0,"",$S$7-W46)</f>
        <v/>
      </c>
      <c r="AB46" s="167" t="str">
        <f t="shared" ref="AB46:AB47" si="72">IF(T46=0,"",$T$7-X46)</f>
        <v/>
      </c>
    </row>
    <row r="47" spans="2:28" ht="24.75" customHeight="1" thickBot="1" x14ac:dyDescent="0.45">
      <c r="B47" s="128"/>
      <c r="C47" s="85">
        <v>99</v>
      </c>
      <c r="D47" s="224"/>
      <c r="E47" s="94"/>
      <c r="F47" s="151" t="str">
        <f t="shared" si="0"/>
        <v/>
      </c>
      <c r="G47" s="152" t="str">
        <f t="shared" si="4"/>
        <v/>
      </c>
      <c r="H47" s="140"/>
      <c r="I47" s="153" t="str">
        <f t="shared" si="10"/>
        <v/>
      </c>
      <c r="J47" s="151" t="str">
        <f t="shared" si="11"/>
        <v/>
      </c>
      <c r="K47" s="152" t="str">
        <f t="shared" si="12"/>
        <v/>
      </c>
      <c r="L47" s="146"/>
      <c r="M47" s="153" t="str">
        <f t="shared" si="13"/>
        <v/>
      </c>
      <c r="N47" s="151" t="str">
        <f t="shared" si="14"/>
        <v/>
      </c>
      <c r="O47" s="152" t="str">
        <f t="shared" si="6"/>
        <v/>
      </c>
      <c r="P47" s="128"/>
      <c r="Q47" s="90">
        <v>99</v>
      </c>
      <c r="R47" s="169">
        <f t="shared" si="65"/>
        <v>0</v>
      </c>
      <c r="S47" s="170">
        <f t="shared" si="66"/>
        <v>0</v>
      </c>
      <c r="T47" s="171">
        <f t="shared" si="67"/>
        <v>0</v>
      </c>
      <c r="U47" s="163"/>
      <c r="V47" s="172" t="str">
        <f t="shared" si="68"/>
        <v/>
      </c>
      <c r="W47" s="173" t="str">
        <f t="shared" si="69"/>
        <v/>
      </c>
      <c r="X47" s="174" t="str">
        <f t="shared" si="8"/>
        <v/>
      </c>
      <c r="Y47" s="165"/>
      <c r="Z47" s="172" t="str">
        <f t="shared" si="70"/>
        <v/>
      </c>
      <c r="AA47" s="173" t="str">
        <f t="shared" si="71"/>
        <v/>
      </c>
      <c r="AB47" s="175" t="str">
        <f t="shared" si="72"/>
        <v/>
      </c>
    </row>
    <row r="48" spans="2:28" ht="24.75" customHeight="1" thickTop="1" thickBot="1" x14ac:dyDescent="0.45">
      <c r="B48" s="128"/>
      <c r="C48" s="86"/>
      <c r="D48" s="156"/>
      <c r="E48" s="157">
        <f>SUM(E10:E47)</f>
        <v>0</v>
      </c>
      <c r="F48" s="154">
        <f t="shared" ref="F48" si="73">SUM(F10:F47)</f>
        <v>0</v>
      </c>
      <c r="G48" s="155">
        <f t="shared" ref="G48" si="74">SUM(G10:G47)</f>
        <v>0</v>
      </c>
      <c r="H48" s="140"/>
      <c r="I48" s="146"/>
      <c r="J48" s="146"/>
      <c r="K48" s="146"/>
      <c r="L48" s="146"/>
      <c r="M48" s="146"/>
      <c r="N48" s="146"/>
      <c r="O48" s="146"/>
      <c r="P48" s="128"/>
      <c r="Q48" s="91"/>
      <c r="R48" s="176">
        <f>SUM(R10:R47)</f>
        <v>0</v>
      </c>
      <c r="S48" s="177">
        <f t="shared" ref="S48:T48" si="75">SUM(S10:S47)</f>
        <v>0</v>
      </c>
      <c r="T48" s="178">
        <f t="shared" si="75"/>
        <v>0</v>
      </c>
      <c r="U48" s="163"/>
      <c r="V48" s="146"/>
      <c r="W48" s="146"/>
      <c r="X48" s="146"/>
      <c r="Y48" s="146"/>
      <c r="Z48" s="146"/>
      <c r="AA48" s="146"/>
      <c r="AB48" s="146"/>
    </row>
    <row r="49" spans="2:28" ht="24.75" customHeight="1" x14ac:dyDescent="0.4">
      <c r="B49" s="128"/>
      <c r="C49" s="129"/>
      <c r="D49" s="129"/>
      <c r="E49" s="128"/>
      <c r="F49" s="128"/>
      <c r="G49" s="128"/>
      <c r="H49" s="128"/>
      <c r="I49" s="128"/>
      <c r="J49" s="128"/>
      <c r="K49" s="128"/>
      <c r="L49" s="128"/>
      <c r="M49" s="128"/>
      <c r="N49" s="128"/>
      <c r="O49" s="128"/>
      <c r="P49" s="128"/>
      <c r="Q49" s="129"/>
      <c r="R49" s="128"/>
      <c r="S49" s="128"/>
      <c r="T49" s="128"/>
      <c r="U49" s="128"/>
      <c r="V49" s="128"/>
      <c r="W49" s="128"/>
      <c r="X49" s="128"/>
      <c r="Y49" s="128"/>
      <c r="Z49" s="128"/>
      <c r="AA49" s="128"/>
      <c r="AB49" s="128"/>
    </row>
    <row r="50" spans="2:28" ht="24.75" customHeight="1" x14ac:dyDescent="0.4">
      <c r="B50" s="128"/>
      <c r="C50" s="305">
        <f>F52</f>
        <v>0.08</v>
      </c>
      <c r="D50" s="306"/>
      <c r="E50" s="35" t="s">
        <v>3</v>
      </c>
      <c r="F50" s="36" t="s">
        <v>4</v>
      </c>
      <c r="G50" s="37" t="s">
        <v>5</v>
      </c>
      <c r="H50" s="128"/>
      <c r="I50" s="128"/>
      <c r="J50" s="128"/>
      <c r="K50" s="128"/>
      <c r="L50" s="128"/>
      <c r="M50" s="128"/>
      <c r="N50" s="128"/>
      <c r="O50" s="128"/>
      <c r="P50" s="128"/>
      <c r="Q50" s="129"/>
      <c r="R50" s="128"/>
      <c r="S50" s="128"/>
      <c r="T50" s="128"/>
      <c r="U50" s="128"/>
      <c r="V50" s="128"/>
      <c r="W50" s="128"/>
      <c r="X50" s="128"/>
      <c r="Y50" s="128"/>
      <c r="Z50" s="128"/>
      <c r="AA50" s="128"/>
      <c r="AB50" s="128"/>
    </row>
    <row r="51" spans="2:28" ht="24.75" customHeight="1" x14ac:dyDescent="0.4">
      <c r="B51" s="128"/>
      <c r="C51" s="303" t="s">
        <v>74</v>
      </c>
      <c r="D51" s="304"/>
      <c r="E51" s="136" t="str">
        <f>IF(見積書【入力・印刷】!K21="","",見積書【入力・印刷】!K21)</f>
        <v/>
      </c>
      <c r="F51" s="137" t="str">
        <f>IF(見積書【入力・印刷】!L21="","",見積書【入力・印刷】!L21)</f>
        <v/>
      </c>
      <c r="G51" s="138" t="str">
        <f>IF(見積書【入力・印刷】!M21="","",見積書【入力・印刷】!M21)</f>
        <v/>
      </c>
      <c r="H51" s="128"/>
      <c r="I51" s="128"/>
      <c r="J51" s="128"/>
      <c r="K51" s="128"/>
      <c r="L51" s="128"/>
      <c r="M51" s="128"/>
      <c r="N51" s="128"/>
      <c r="O51" s="128"/>
      <c r="P51" s="128"/>
      <c r="Q51" s="129"/>
      <c r="R51" s="128"/>
      <c r="S51" s="128"/>
      <c r="T51" s="128"/>
      <c r="U51" s="128"/>
      <c r="V51" s="128"/>
      <c r="W51" s="128"/>
      <c r="X51" s="128"/>
      <c r="Y51" s="128"/>
      <c r="Z51" s="128"/>
      <c r="AA51" s="128"/>
      <c r="AB51" s="128"/>
    </row>
    <row r="52" spans="2:28" ht="24.75" customHeight="1" x14ac:dyDescent="0.4">
      <c r="B52" s="128"/>
      <c r="C52" s="134" t="s">
        <v>75</v>
      </c>
      <c r="D52" s="134"/>
      <c r="E52" s="135"/>
      <c r="F52" s="180">
        <f>見積書【入力・印刷】!J21</f>
        <v>0.08</v>
      </c>
      <c r="G52" s="135"/>
      <c r="H52" s="132"/>
      <c r="I52" s="139" t="s">
        <v>75</v>
      </c>
      <c r="J52" s="132"/>
      <c r="K52" s="132"/>
      <c r="L52" s="128"/>
      <c r="M52" s="139" t="s">
        <v>76</v>
      </c>
      <c r="N52" s="132"/>
      <c r="O52" s="132"/>
      <c r="P52" s="128"/>
      <c r="Q52" s="129"/>
      <c r="R52" s="128"/>
      <c r="S52" s="128"/>
      <c r="T52" s="128"/>
      <c r="U52" s="128"/>
      <c r="V52" s="128"/>
      <c r="W52" s="128"/>
      <c r="X52" s="128"/>
      <c r="Y52" s="128"/>
      <c r="Z52" s="128"/>
      <c r="AA52" s="128"/>
      <c r="AB52" s="128"/>
    </row>
    <row r="53" spans="2:28" ht="24.75" customHeight="1" thickBot="1" x14ac:dyDescent="0.45">
      <c r="B53" s="128"/>
      <c r="C53" s="82"/>
      <c r="D53" s="127" t="s">
        <v>230</v>
      </c>
      <c r="E53" s="35" t="s">
        <v>3</v>
      </c>
      <c r="F53" s="36" t="s">
        <v>4</v>
      </c>
      <c r="G53" s="37" t="s">
        <v>5</v>
      </c>
      <c r="H53" s="128"/>
      <c r="I53" s="35" t="s">
        <v>3</v>
      </c>
      <c r="J53" s="36" t="s">
        <v>4</v>
      </c>
      <c r="K53" s="37" t="s">
        <v>5</v>
      </c>
      <c r="L53" s="75"/>
      <c r="M53" s="35" t="s">
        <v>3</v>
      </c>
      <c r="N53" s="36" t="s">
        <v>4</v>
      </c>
      <c r="O53" s="37" t="s">
        <v>5</v>
      </c>
      <c r="P53" s="128"/>
      <c r="Q53" s="129"/>
      <c r="R53" s="128"/>
      <c r="S53" s="128"/>
      <c r="T53" s="128"/>
      <c r="U53" s="128"/>
      <c r="V53" s="128"/>
      <c r="W53" s="128"/>
      <c r="X53" s="128"/>
      <c r="Y53" s="128"/>
      <c r="Z53" s="128"/>
      <c r="AA53" s="128"/>
      <c r="AB53" s="128"/>
    </row>
    <row r="54" spans="2:28" ht="24.75" customHeight="1" thickTop="1" x14ac:dyDescent="0.4">
      <c r="B54" s="128"/>
      <c r="C54" s="83">
        <v>1</v>
      </c>
      <c r="D54" s="222"/>
      <c r="E54" s="92"/>
      <c r="F54" s="141" t="str">
        <f t="shared" ref="F54:F91" si="76">IF(E54="","",ROUNDDOWN(E54*$F$52,0))</f>
        <v/>
      </c>
      <c r="G54" s="142" t="str">
        <f>IF(E54="","",SUM(E54:F54))</f>
        <v/>
      </c>
      <c r="H54" s="140"/>
      <c r="I54" s="143" t="str">
        <f>IF(E54="","",SUM(E54))</f>
        <v/>
      </c>
      <c r="J54" s="144" t="str">
        <f>IF(F54="","",SUM(F54))</f>
        <v/>
      </c>
      <c r="K54" s="145" t="str">
        <f>IF(G54="","",SUM(G54))</f>
        <v/>
      </c>
      <c r="L54" s="146"/>
      <c r="M54" s="143" t="str">
        <f>IF(E51="","",$E$51-I54)</f>
        <v/>
      </c>
      <c r="N54" s="144" t="str">
        <f>IF(F51="","",$F$51-J54)</f>
        <v/>
      </c>
      <c r="O54" s="145" t="str">
        <f>IF(G51="","",$G$51-K54)</f>
        <v/>
      </c>
      <c r="P54" s="128"/>
      <c r="Q54" s="129"/>
      <c r="R54" s="128"/>
      <c r="S54" s="128"/>
      <c r="T54" s="128"/>
      <c r="U54" s="128"/>
      <c r="V54" s="128"/>
      <c r="W54" s="128"/>
      <c r="X54" s="128"/>
      <c r="Y54" s="128"/>
      <c r="Z54" s="128"/>
      <c r="AA54" s="128"/>
      <c r="AB54" s="128"/>
    </row>
    <row r="55" spans="2:28" ht="24.75" customHeight="1" x14ac:dyDescent="0.4">
      <c r="B55" s="128"/>
      <c r="C55" s="84">
        <v>2</v>
      </c>
      <c r="D55" s="223"/>
      <c r="E55" s="93"/>
      <c r="F55" s="147" t="str">
        <f t="shared" si="76"/>
        <v/>
      </c>
      <c r="G55" s="148" t="str">
        <f t="shared" ref="G55:G91" si="77">IF(E55="","",SUM(E55:F55))</f>
        <v/>
      </c>
      <c r="H55" s="140"/>
      <c r="I55" s="149" t="str">
        <f>IF(E55="","",SUM(I54,E55))</f>
        <v/>
      </c>
      <c r="J55" s="147" t="str">
        <f t="shared" ref="J55:J91" si="78">IF(F55="","",SUM(J54,F55))</f>
        <v/>
      </c>
      <c r="K55" s="148" t="str">
        <f t="shared" ref="K55:K91" si="79">IF(G55="","",SUM(K54,G55))</f>
        <v/>
      </c>
      <c r="L55" s="146"/>
      <c r="M55" s="149" t="str">
        <f t="shared" ref="M55:M91" si="80">IF(E55="","",$E$51-I55)</f>
        <v/>
      </c>
      <c r="N55" s="147" t="str">
        <f>IF(E55="","",$F$51-J55)</f>
        <v/>
      </c>
      <c r="O55" s="148" t="str">
        <f t="shared" ref="O55:O91" si="81">IF(G55="","",$G$51-K55)</f>
        <v/>
      </c>
      <c r="P55" s="128"/>
      <c r="Q55" s="129"/>
      <c r="R55" s="128"/>
      <c r="S55" s="128"/>
      <c r="T55" s="128"/>
      <c r="U55" s="128"/>
      <c r="V55" s="128"/>
      <c r="W55" s="128"/>
      <c r="X55" s="128"/>
      <c r="Y55" s="128"/>
      <c r="Z55" s="128"/>
      <c r="AA55" s="128"/>
      <c r="AB55" s="128"/>
    </row>
    <row r="56" spans="2:28" ht="24.75" customHeight="1" x14ac:dyDescent="0.4">
      <c r="B56" s="128"/>
      <c r="C56" s="84">
        <v>3</v>
      </c>
      <c r="D56" s="223"/>
      <c r="E56" s="93"/>
      <c r="F56" s="147" t="str">
        <f t="shared" si="76"/>
        <v/>
      </c>
      <c r="G56" s="148" t="str">
        <f t="shared" si="77"/>
        <v/>
      </c>
      <c r="H56" s="140"/>
      <c r="I56" s="149" t="str">
        <f t="shared" ref="I56:I91" si="82">IF(E56="","",SUM(I55,E56))</f>
        <v/>
      </c>
      <c r="J56" s="147" t="str">
        <f t="shared" si="78"/>
        <v/>
      </c>
      <c r="K56" s="148" t="str">
        <f t="shared" si="79"/>
        <v/>
      </c>
      <c r="L56" s="150"/>
      <c r="M56" s="149" t="str">
        <f t="shared" si="80"/>
        <v/>
      </c>
      <c r="N56" s="147" t="str">
        <f t="shared" ref="N56:N91" si="83">IF(E56="","",$F$51-J56)</f>
        <v/>
      </c>
      <c r="O56" s="148" t="str">
        <f t="shared" si="81"/>
        <v/>
      </c>
      <c r="P56" s="128"/>
      <c r="Q56" s="129"/>
      <c r="R56" s="128"/>
      <c r="S56" s="128"/>
      <c r="T56" s="128"/>
      <c r="U56" s="128"/>
      <c r="V56" s="128"/>
      <c r="W56" s="128"/>
      <c r="X56" s="128"/>
      <c r="Y56" s="128"/>
      <c r="Z56" s="128"/>
      <c r="AA56" s="128"/>
      <c r="AB56" s="128"/>
    </row>
    <row r="57" spans="2:28" ht="24.75" customHeight="1" x14ac:dyDescent="0.4">
      <c r="B57" s="128"/>
      <c r="C57" s="84">
        <v>4</v>
      </c>
      <c r="D57" s="223"/>
      <c r="E57" s="93"/>
      <c r="F57" s="147" t="str">
        <f t="shared" si="76"/>
        <v/>
      </c>
      <c r="G57" s="148" t="str">
        <f t="shared" si="77"/>
        <v/>
      </c>
      <c r="H57" s="140"/>
      <c r="I57" s="149" t="str">
        <f t="shared" si="82"/>
        <v/>
      </c>
      <c r="J57" s="147" t="str">
        <f t="shared" si="78"/>
        <v/>
      </c>
      <c r="K57" s="148" t="str">
        <f t="shared" si="79"/>
        <v/>
      </c>
      <c r="L57" s="146"/>
      <c r="M57" s="149" t="str">
        <f t="shared" si="80"/>
        <v/>
      </c>
      <c r="N57" s="147" t="str">
        <f t="shared" si="83"/>
        <v/>
      </c>
      <c r="O57" s="148" t="str">
        <f t="shared" si="81"/>
        <v/>
      </c>
      <c r="P57" s="128"/>
      <c r="Q57" s="129"/>
      <c r="R57" s="128"/>
      <c r="S57" s="128"/>
      <c r="T57" s="128"/>
      <c r="U57" s="128"/>
      <c r="V57" s="128"/>
      <c r="W57" s="128"/>
      <c r="X57" s="128"/>
      <c r="Y57" s="128"/>
      <c r="Z57" s="128"/>
      <c r="AA57" s="128"/>
      <c r="AB57" s="128"/>
    </row>
    <row r="58" spans="2:28" ht="24.75" customHeight="1" x14ac:dyDescent="0.4">
      <c r="B58" s="128"/>
      <c r="C58" s="84">
        <v>5</v>
      </c>
      <c r="D58" s="223"/>
      <c r="E58" s="93"/>
      <c r="F58" s="147" t="str">
        <f t="shared" si="76"/>
        <v/>
      </c>
      <c r="G58" s="148" t="str">
        <f t="shared" si="77"/>
        <v/>
      </c>
      <c r="H58" s="140"/>
      <c r="I58" s="149" t="str">
        <f t="shared" si="82"/>
        <v/>
      </c>
      <c r="J58" s="147" t="str">
        <f t="shared" si="78"/>
        <v/>
      </c>
      <c r="K58" s="148" t="str">
        <f t="shared" si="79"/>
        <v/>
      </c>
      <c r="L58" s="146"/>
      <c r="M58" s="149" t="str">
        <f t="shared" si="80"/>
        <v/>
      </c>
      <c r="N58" s="147" t="str">
        <f t="shared" si="83"/>
        <v/>
      </c>
      <c r="O58" s="148" t="str">
        <f t="shared" si="81"/>
        <v/>
      </c>
      <c r="P58" s="128"/>
      <c r="Q58" s="129"/>
      <c r="R58" s="128"/>
      <c r="S58" s="128"/>
      <c r="T58" s="128"/>
      <c r="U58" s="128"/>
      <c r="V58" s="128"/>
      <c r="W58" s="128"/>
      <c r="X58" s="128"/>
      <c r="Y58" s="128"/>
      <c r="Z58" s="128"/>
      <c r="AA58" s="128"/>
      <c r="AB58" s="128"/>
    </row>
    <row r="59" spans="2:28" ht="24.75" customHeight="1" x14ac:dyDescent="0.4">
      <c r="B59" s="128"/>
      <c r="C59" s="84">
        <v>6</v>
      </c>
      <c r="D59" s="223"/>
      <c r="E59" s="93"/>
      <c r="F59" s="147" t="str">
        <f t="shared" si="76"/>
        <v/>
      </c>
      <c r="G59" s="148" t="str">
        <f t="shared" si="77"/>
        <v/>
      </c>
      <c r="H59" s="140"/>
      <c r="I59" s="149" t="str">
        <f t="shared" si="82"/>
        <v/>
      </c>
      <c r="J59" s="147" t="str">
        <f t="shared" si="78"/>
        <v/>
      </c>
      <c r="K59" s="148" t="str">
        <f t="shared" si="79"/>
        <v/>
      </c>
      <c r="L59" s="146"/>
      <c r="M59" s="149" t="str">
        <f t="shared" si="80"/>
        <v/>
      </c>
      <c r="N59" s="147" t="str">
        <f t="shared" si="83"/>
        <v/>
      </c>
      <c r="O59" s="148" t="str">
        <f t="shared" si="81"/>
        <v/>
      </c>
      <c r="P59" s="128"/>
      <c r="Q59" s="129"/>
      <c r="R59" s="128"/>
      <c r="S59" s="128"/>
      <c r="T59" s="128"/>
      <c r="U59" s="128"/>
      <c r="V59" s="128"/>
      <c r="W59" s="128"/>
      <c r="X59" s="128"/>
      <c r="Y59" s="128"/>
      <c r="Z59" s="128"/>
      <c r="AA59" s="128"/>
      <c r="AB59" s="128"/>
    </row>
    <row r="60" spans="2:28" ht="24.75" customHeight="1" x14ac:dyDescent="0.4">
      <c r="B60" s="128"/>
      <c r="C60" s="84">
        <v>7</v>
      </c>
      <c r="D60" s="223"/>
      <c r="E60" s="93"/>
      <c r="F60" s="147" t="str">
        <f t="shared" si="76"/>
        <v/>
      </c>
      <c r="G60" s="148" t="str">
        <f t="shared" si="77"/>
        <v/>
      </c>
      <c r="H60" s="140"/>
      <c r="I60" s="149" t="str">
        <f t="shared" si="82"/>
        <v/>
      </c>
      <c r="J60" s="147" t="str">
        <f t="shared" si="78"/>
        <v/>
      </c>
      <c r="K60" s="148" t="str">
        <f t="shared" si="79"/>
        <v/>
      </c>
      <c r="L60" s="146"/>
      <c r="M60" s="149" t="str">
        <f t="shared" si="80"/>
        <v/>
      </c>
      <c r="N60" s="147" t="str">
        <f t="shared" si="83"/>
        <v/>
      </c>
      <c r="O60" s="148" t="str">
        <f t="shared" si="81"/>
        <v/>
      </c>
      <c r="P60" s="128"/>
      <c r="Q60" s="129"/>
      <c r="R60" s="128"/>
      <c r="S60" s="128"/>
      <c r="T60" s="128"/>
      <c r="U60" s="128"/>
      <c r="V60" s="128"/>
      <c r="W60" s="128"/>
      <c r="X60" s="128"/>
      <c r="Y60" s="128"/>
      <c r="Z60" s="128"/>
      <c r="AA60" s="128"/>
      <c r="AB60" s="128"/>
    </row>
    <row r="61" spans="2:28" ht="24.75" customHeight="1" x14ac:dyDescent="0.4">
      <c r="B61" s="128"/>
      <c r="C61" s="84">
        <v>8</v>
      </c>
      <c r="D61" s="223"/>
      <c r="E61" s="93"/>
      <c r="F61" s="147" t="str">
        <f t="shared" si="76"/>
        <v/>
      </c>
      <c r="G61" s="148" t="str">
        <f t="shared" si="77"/>
        <v/>
      </c>
      <c r="H61" s="140"/>
      <c r="I61" s="149" t="str">
        <f t="shared" si="82"/>
        <v/>
      </c>
      <c r="J61" s="147" t="str">
        <f t="shared" si="78"/>
        <v/>
      </c>
      <c r="K61" s="148" t="str">
        <f t="shared" si="79"/>
        <v/>
      </c>
      <c r="L61" s="146"/>
      <c r="M61" s="149" t="str">
        <f t="shared" si="80"/>
        <v/>
      </c>
      <c r="N61" s="147" t="str">
        <f t="shared" si="83"/>
        <v/>
      </c>
      <c r="O61" s="148" t="str">
        <f t="shared" si="81"/>
        <v/>
      </c>
      <c r="P61" s="128"/>
      <c r="Q61" s="129"/>
      <c r="R61" s="128"/>
      <c r="S61" s="128"/>
      <c r="T61" s="128"/>
      <c r="U61" s="128"/>
      <c r="V61" s="128"/>
      <c r="W61" s="128"/>
      <c r="X61" s="128"/>
      <c r="Y61" s="128"/>
      <c r="Z61" s="128"/>
      <c r="AA61" s="128"/>
      <c r="AB61" s="128"/>
    </row>
    <row r="62" spans="2:28" ht="24.75" customHeight="1" x14ac:dyDescent="0.4">
      <c r="B62" s="128"/>
      <c r="C62" s="84">
        <v>9</v>
      </c>
      <c r="D62" s="223"/>
      <c r="E62" s="93"/>
      <c r="F62" s="147" t="str">
        <f t="shared" si="76"/>
        <v/>
      </c>
      <c r="G62" s="148" t="str">
        <f t="shared" si="77"/>
        <v/>
      </c>
      <c r="H62" s="140"/>
      <c r="I62" s="149" t="str">
        <f t="shared" si="82"/>
        <v/>
      </c>
      <c r="J62" s="147" t="str">
        <f t="shared" si="78"/>
        <v/>
      </c>
      <c r="K62" s="148" t="str">
        <f t="shared" si="79"/>
        <v/>
      </c>
      <c r="L62" s="146"/>
      <c r="M62" s="149" t="str">
        <f t="shared" si="80"/>
        <v/>
      </c>
      <c r="N62" s="147" t="str">
        <f t="shared" si="83"/>
        <v/>
      </c>
      <c r="O62" s="148" t="str">
        <f t="shared" si="81"/>
        <v/>
      </c>
      <c r="P62" s="128"/>
      <c r="Q62" s="129"/>
      <c r="R62" s="128"/>
      <c r="S62" s="128"/>
      <c r="T62" s="128"/>
      <c r="U62" s="128"/>
      <c r="V62" s="128"/>
      <c r="W62" s="128"/>
      <c r="X62" s="128"/>
      <c r="Y62" s="128"/>
      <c r="Z62" s="128"/>
      <c r="AA62" s="128"/>
      <c r="AB62" s="128"/>
    </row>
    <row r="63" spans="2:28" ht="24.75" customHeight="1" x14ac:dyDescent="0.4">
      <c r="B63" s="128"/>
      <c r="C63" s="84">
        <v>10</v>
      </c>
      <c r="D63" s="223"/>
      <c r="E63" s="93"/>
      <c r="F63" s="147" t="str">
        <f t="shared" si="76"/>
        <v/>
      </c>
      <c r="G63" s="148" t="str">
        <f t="shared" si="77"/>
        <v/>
      </c>
      <c r="H63" s="140"/>
      <c r="I63" s="149" t="str">
        <f t="shared" si="82"/>
        <v/>
      </c>
      <c r="J63" s="147" t="str">
        <f t="shared" si="78"/>
        <v/>
      </c>
      <c r="K63" s="148" t="str">
        <f t="shared" si="79"/>
        <v/>
      </c>
      <c r="L63" s="146"/>
      <c r="M63" s="149" t="str">
        <f t="shared" si="80"/>
        <v/>
      </c>
      <c r="N63" s="147" t="str">
        <f t="shared" si="83"/>
        <v/>
      </c>
      <c r="O63" s="148" t="str">
        <f t="shared" si="81"/>
        <v/>
      </c>
      <c r="P63" s="128"/>
      <c r="Q63" s="129"/>
      <c r="R63" s="128"/>
      <c r="S63" s="128"/>
      <c r="T63" s="128"/>
      <c r="U63" s="128"/>
      <c r="V63" s="128"/>
      <c r="W63" s="128"/>
      <c r="X63" s="128"/>
      <c r="Y63" s="128"/>
      <c r="Z63" s="128"/>
      <c r="AA63" s="128"/>
      <c r="AB63" s="128"/>
    </row>
    <row r="64" spans="2:28" ht="24.75" customHeight="1" x14ac:dyDescent="0.4">
      <c r="B64" s="128"/>
      <c r="C64" s="84">
        <v>11</v>
      </c>
      <c r="D64" s="223"/>
      <c r="E64" s="93"/>
      <c r="F64" s="147" t="str">
        <f t="shared" si="76"/>
        <v/>
      </c>
      <c r="G64" s="148" t="str">
        <f t="shared" si="77"/>
        <v/>
      </c>
      <c r="H64" s="140"/>
      <c r="I64" s="149" t="str">
        <f t="shared" si="82"/>
        <v/>
      </c>
      <c r="J64" s="147" t="str">
        <f t="shared" si="78"/>
        <v/>
      </c>
      <c r="K64" s="148" t="str">
        <f t="shared" si="79"/>
        <v/>
      </c>
      <c r="L64" s="146"/>
      <c r="M64" s="149" t="str">
        <f t="shared" si="80"/>
        <v/>
      </c>
      <c r="N64" s="147" t="str">
        <f t="shared" si="83"/>
        <v/>
      </c>
      <c r="O64" s="148" t="str">
        <f t="shared" si="81"/>
        <v/>
      </c>
      <c r="P64" s="128"/>
      <c r="Q64" s="129"/>
      <c r="R64" s="128"/>
      <c r="S64" s="128"/>
      <c r="T64" s="128"/>
      <c r="U64" s="128"/>
      <c r="V64" s="128"/>
      <c r="W64" s="128"/>
      <c r="X64" s="128"/>
      <c r="Y64" s="128"/>
      <c r="Z64" s="128"/>
      <c r="AA64" s="128"/>
      <c r="AB64" s="128"/>
    </row>
    <row r="65" spans="2:28" ht="24.75" customHeight="1" x14ac:dyDescent="0.4">
      <c r="B65" s="128"/>
      <c r="C65" s="84">
        <v>12</v>
      </c>
      <c r="D65" s="223"/>
      <c r="E65" s="93"/>
      <c r="F65" s="147" t="str">
        <f t="shared" si="76"/>
        <v/>
      </c>
      <c r="G65" s="148" t="str">
        <f t="shared" si="77"/>
        <v/>
      </c>
      <c r="H65" s="140"/>
      <c r="I65" s="149" t="str">
        <f t="shared" si="82"/>
        <v/>
      </c>
      <c r="J65" s="147" t="str">
        <f t="shared" si="78"/>
        <v/>
      </c>
      <c r="K65" s="148" t="str">
        <f t="shared" si="79"/>
        <v/>
      </c>
      <c r="L65" s="146"/>
      <c r="M65" s="149" t="str">
        <f t="shared" si="80"/>
        <v/>
      </c>
      <c r="N65" s="147" t="str">
        <f t="shared" si="83"/>
        <v/>
      </c>
      <c r="O65" s="148" t="str">
        <f t="shared" si="81"/>
        <v/>
      </c>
      <c r="P65" s="128"/>
      <c r="Q65" s="129"/>
      <c r="R65" s="128"/>
      <c r="S65" s="128"/>
      <c r="T65" s="128"/>
      <c r="U65" s="128"/>
      <c r="V65" s="128"/>
      <c r="W65" s="128"/>
      <c r="X65" s="128"/>
      <c r="Y65" s="128"/>
      <c r="Z65" s="128"/>
      <c r="AA65" s="128"/>
      <c r="AB65" s="128"/>
    </row>
    <row r="66" spans="2:28" ht="24.75" hidden="1" customHeight="1" outlineLevel="1" x14ac:dyDescent="0.4">
      <c r="B66" s="128"/>
      <c r="C66" s="84">
        <v>13</v>
      </c>
      <c r="D66" s="223"/>
      <c r="E66" s="93"/>
      <c r="F66" s="147" t="str">
        <f t="shared" ref="F66:F90" si="84">IF(E66="","",ROUNDDOWN(E66*$F$52,0))</f>
        <v/>
      </c>
      <c r="G66" s="148" t="str">
        <f t="shared" ref="G66:G90" si="85">IF(E66="","",SUM(E66:F66))</f>
        <v/>
      </c>
      <c r="H66" s="140"/>
      <c r="I66" s="149" t="str">
        <f t="shared" ref="I66:I90" si="86">IF(E66="","",SUM(I65,E66))</f>
        <v/>
      </c>
      <c r="J66" s="147" t="str">
        <f t="shared" ref="J66:J90" si="87">IF(F66="","",SUM(J65,F66))</f>
        <v/>
      </c>
      <c r="K66" s="148" t="str">
        <f t="shared" ref="K66:K90" si="88">IF(G66="","",SUM(K65,G66))</f>
        <v/>
      </c>
      <c r="L66" s="146"/>
      <c r="M66" s="149" t="str">
        <f t="shared" ref="M66:M90" si="89">IF(E66="","",$E$51-I66)</f>
        <v/>
      </c>
      <c r="N66" s="147" t="str">
        <f t="shared" si="83"/>
        <v/>
      </c>
      <c r="O66" s="148" t="str">
        <f t="shared" ref="O66:O90" si="90">IF(G66="","",$G$51-K66)</f>
        <v/>
      </c>
      <c r="P66" s="128"/>
      <c r="Q66" s="129"/>
      <c r="R66" s="128"/>
      <c r="S66" s="128"/>
      <c r="T66" s="128"/>
      <c r="U66" s="128"/>
      <c r="V66" s="128"/>
      <c r="W66" s="128"/>
      <c r="X66" s="128"/>
      <c r="Y66" s="128"/>
      <c r="Z66" s="128"/>
      <c r="AA66" s="128"/>
      <c r="AB66" s="128"/>
    </row>
    <row r="67" spans="2:28" ht="24.75" hidden="1" customHeight="1" outlineLevel="1" x14ac:dyDescent="0.4">
      <c r="B67" s="128"/>
      <c r="C67" s="84">
        <v>14</v>
      </c>
      <c r="D67" s="223"/>
      <c r="E67" s="93"/>
      <c r="F67" s="147" t="str">
        <f t="shared" si="84"/>
        <v/>
      </c>
      <c r="G67" s="148" t="str">
        <f t="shared" si="85"/>
        <v/>
      </c>
      <c r="H67" s="140"/>
      <c r="I67" s="149" t="str">
        <f t="shared" si="86"/>
        <v/>
      </c>
      <c r="J67" s="147" t="str">
        <f t="shared" si="87"/>
        <v/>
      </c>
      <c r="K67" s="148" t="str">
        <f t="shared" si="88"/>
        <v/>
      </c>
      <c r="L67" s="146"/>
      <c r="M67" s="149" t="str">
        <f t="shared" si="89"/>
        <v/>
      </c>
      <c r="N67" s="147" t="str">
        <f t="shared" si="83"/>
        <v/>
      </c>
      <c r="O67" s="148" t="str">
        <f t="shared" si="90"/>
        <v/>
      </c>
      <c r="P67" s="128"/>
      <c r="Q67" s="129"/>
      <c r="R67" s="128"/>
      <c r="S67" s="128"/>
      <c r="T67" s="128"/>
      <c r="U67" s="128"/>
      <c r="V67" s="128"/>
      <c r="W67" s="128"/>
      <c r="X67" s="128"/>
      <c r="Y67" s="128"/>
      <c r="Z67" s="128"/>
      <c r="AA67" s="128"/>
      <c r="AB67" s="128"/>
    </row>
    <row r="68" spans="2:28" ht="24.75" hidden="1" customHeight="1" outlineLevel="1" x14ac:dyDescent="0.4">
      <c r="B68" s="128"/>
      <c r="C68" s="84">
        <v>15</v>
      </c>
      <c r="D68" s="223"/>
      <c r="E68" s="93"/>
      <c r="F68" s="147" t="str">
        <f t="shared" si="84"/>
        <v/>
      </c>
      <c r="G68" s="148" t="str">
        <f t="shared" si="85"/>
        <v/>
      </c>
      <c r="H68" s="140"/>
      <c r="I68" s="149" t="str">
        <f t="shared" si="86"/>
        <v/>
      </c>
      <c r="J68" s="147" t="str">
        <f t="shared" si="87"/>
        <v/>
      </c>
      <c r="K68" s="148" t="str">
        <f t="shared" si="88"/>
        <v/>
      </c>
      <c r="L68" s="146"/>
      <c r="M68" s="149" t="str">
        <f t="shared" si="89"/>
        <v/>
      </c>
      <c r="N68" s="147" t="str">
        <f t="shared" si="83"/>
        <v/>
      </c>
      <c r="O68" s="148" t="str">
        <f t="shared" si="90"/>
        <v/>
      </c>
      <c r="P68" s="128"/>
      <c r="Q68" s="129"/>
      <c r="R68" s="128"/>
      <c r="S68" s="128"/>
      <c r="T68" s="128"/>
      <c r="U68" s="128"/>
      <c r="V68" s="128"/>
      <c r="W68" s="128"/>
      <c r="X68" s="128"/>
      <c r="Y68" s="128"/>
      <c r="Z68" s="128"/>
      <c r="AA68" s="128"/>
      <c r="AB68" s="128"/>
    </row>
    <row r="69" spans="2:28" ht="24.75" hidden="1" customHeight="1" outlineLevel="1" x14ac:dyDescent="0.4">
      <c r="B69" s="128"/>
      <c r="C69" s="84">
        <v>16</v>
      </c>
      <c r="D69" s="223"/>
      <c r="E69" s="93"/>
      <c r="F69" s="147" t="str">
        <f t="shared" si="84"/>
        <v/>
      </c>
      <c r="G69" s="148" t="str">
        <f t="shared" si="85"/>
        <v/>
      </c>
      <c r="H69" s="140"/>
      <c r="I69" s="149" t="str">
        <f t="shared" si="86"/>
        <v/>
      </c>
      <c r="J69" s="147" t="str">
        <f t="shared" si="87"/>
        <v/>
      </c>
      <c r="K69" s="148" t="str">
        <f t="shared" si="88"/>
        <v/>
      </c>
      <c r="L69" s="146"/>
      <c r="M69" s="149" t="str">
        <f t="shared" si="89"/>
        <v/>
      </c>
      <c r="N69" s="147" t="str">
        <f t="shared" si="83"/>
        <v/>
      </c>
      <c r="O69" s="148" t="str">
        <f t="shared" si="90"/>
        <v/>
      </c>
      <c r="P69" s="128"/>
      <c r="Q69" s="129"/>
      <c r="R69" s="128"/>
      <c r="S69" s="128"/>
      <c r="T69" s="128"/>
      <c r="U69" s="128"/>
      <c r="V69" s="128"/>
      <c r="W69" s="128"/>
      <c r="X69" s="128"/>
      <c r="Y69" s="128"/>
      <c r="Z69" s="128"/>
      <c r="AA69" s="128"/>
      <c r="AB69" s="128"/>
    </row>
    <row r="70" spans="2:28" ht="24.75" hidden="1" customHeight="1" outlineLevel="1" x14ac:dyDescent="0.4">
      <c r="B70" s="128"/>
      <c r="C70" s="84">
        <v>17</v>
      </c>
      <c r="D70" s="223"/>
      <c r="E70" s="93"/>
      <c r="F70" s="147" t="str">
        <f t="shared" si="84"/>
        <v/>
      </c>
      <c r="G70" s="148" t="str">
        <f t="shared" si="85"/>
        <v/>
      </c>
      <c r="H70" s="140"/>
      <c r="I70" s="149" t="str">
        <f t="shared" si="86"/>
        <v/>
      </c>
      <c r="J70" s="147" t="str">
        <f t="shared" si="87"/>
        <v/>
      </c>
      <c r="K70" s="148" t="str">
        <f t="shared" si="88"/>
        <v/>
      </c>
      <c r="L70" s="146"/>
      <c r="M70" s="149" t="str">
        <f t="shared" si="89"/>
        <v/>
      </c>
      <c r="N70" s="147" t="str">
        <f t="shared" si="83"/>
        <v/>
      </c>
      <c r="O70" s="148" t="str">
        <f t="shared" si="90"/>
        <v/>
      </c>
      <c r="P70" s="128"/>
      <c r="Q70" s="129"/>
      <c r="R70" s="128"/>
      <c r="S70" s="128"/>
      <c r="T70" s="128"/>
      <c r="U70" s="128"/>
      <c r="V70" s="128"/>
      <c r="W70" s="128"/>
      <c r="X70" s="128"/>
      <c r="Y70" s="128"/>
      <c r="Z70" s="128"/>
      <c r="AA70" s="128"/>
      <c r="AB70" s="128"/>
    </row>
    <row r="71" spans="2:28" ht="24.75" hidden="1" customHeight="1" outlineLevel="1" x14ac:dyDescent="0.4">
      <c r="B71" s="128"/>
      <c r="C71" s="84">
        <v>18</v>
      </c>
      <c r="D71" s="223"/>
      <c r="E71" s="93"/>
      <c r="F71" s="147" t="str">
        <f t="shared" si="84"/>
        <v/>
      </c>
      <c r="G71" s="148" t="str">
        <f t="shared" si="85"/>
        <v/>
      </c>
      <c r="H71" s="140"/>
      <c r="I71" s="149" t="str">
        <f t="shared" si="86"/>
        <v/>
      </c>
      <c r="J71" s="147" t="str">
        <f t="shared" si="87"/>
        <v/>
      </c>
      <c r="K71" s="148" t="str">
        <f t="shared" si="88"/>
        <v/>
      </c>
      <c r="L71" s="146"/>
      <c r="M71" s="149" t="str">
        <f t="shared" si="89"/>
        <v/>
      </c>
      <c r="N71" s="147" t="str">
        <f t="shared" si="83"/>
        <v/>
      </c>
      <c r="O71" s="148" t="str">
        <f t="shared" si="90"/>
        <v/>
      </c>
      <c r="P71" s="128"/>
      <c r="Q71" s="129"/>
      <c r="R71" s="128"/>
      <c r="S71" s="128"/>
      <c r="T71" s="128"/>
      <c r="U71" s="128"/>
      <c r="V71" s="128"/>
      <c r="W71" s="128"/>
      <c r="X71" s="128"/>
      <c r="Y71" s="128"/>
      <c r="Z71" s="128"/>
      <c r="AA71" s="128"/>
      <c r="AB71" s="128"/>
    </row>
    <row r="72" spans="2:28" ht="24.75" hidden="1" customHeight="1" outlineLevel="1" x14ac:dyDescent="0.4">
      <c r="B72" s="128"/>
      <c r="C72" s="84">
        <v>19</v>
      </c>
      <c r="D72" s="223"/>
      <c r="E72" s="93"/>
      <c r="F72" s="147" t="str">
        <f t="shared" si="84"/>
        <v/>
      </c>
      <c r="G72" s="148" t="str">
        <f t="shared" si="85"/>
        <v/>
      </c>
      <c r="H72" s="140"/>
      <c r="I72" s="149" t="str">
        <f t="shared" si="86"/>
        <v/>
      </c>
      <c r="J72" s="147" t="str">
        <f t="shared" si="87"/>
        <v/>
      </c>
      <c r="K72" s="148" t="str">
        <f t="shared" si="88"/>
        <v/>
      </c>
      <c r="L72" s="146"/>
      <c r="M72" s="149" t="str">
        <f t="shared" si="89"/>
        <v/>
      </c>
      <c r="N72" s="147" t="str">
        <f t="shared" si="83"/>
        <v/>
      </c>
      <c r="O72" s="148" t="str">
        <f t="shared" si="90"/>
        <v/>
      </c>
      <c r="P72" s="128"/>
      <c r="Q72" s="129"/>
      <c r="R72" s="128"/>
      <c r="S72" s="128"/>
      <c r="T72" s="128"/>
      <c r="U72" s="128"/>
      <c r="V72" s="128"/>
      <c r="W72" s="128"/>
      <c r="X72" s="128"/>
      <c r="Y72" s="128"/>
      <c r="Z72" s="128"/>
      <c r="AA72" s="128"/>
      <c r="AB72" s="128"/>
    </row>
    <row r="73" spans="2:28" ht="24.75" hidden="1" customHeight="1" outlineLevel="1" x14ac:dyDescent="0.4">
      <c r="B73" s="128"/>
      <c r="C73" s="84">
        <v>20</v>
      </c>
      <c r="D73" s="223"/>
      <c r="E73" s="93"/>
      <c r="F73" s="147" t="str">
        <f t="shared" si="84"/>
        <v/>
      </c>
      <c r="G73" s="148" t="str">
        <f t="shared" si="85"/>
        <v/>
      </c>
      <c r="H73" s="140"/>
      <c r="I73" s="149" t="str">
        <f t="shared" si="86"/>
        <v/>
      </c>
      <c r="J73" s="147" t="str">
        <f t="shared" si="87"/>
        <v/>
      </c>
      <c r="K73" s="148" t="str">
        <f t="shared" si="88"/>
        <v/>
      </c>
      <c r="L73" s="146"/>
      <c r="M73" s="149" t="str">
        <f t="shared" si="89"/>
        <v/>
      </c>
      <c r="N73" s="147" t="str">
        <f t="shared" si="83"/>
        <v/>
      </c>
      <c r="O73" s="148" t="str">
        <f t="shared" si="90"/>
        <v/>
      </c>
      <c r="P73" s="128"/>
      <c r="Q73" s="129"/>
      <c r="R73" s="128"/>
      <c r="S73" s="128"/>
      <c r="T73" s="128"/>
      <c r="U73" s="128"/>
      <c r="V73" s="128"/>
      <c r="W73" s="128"/>
      <c r="X73" s="128"/>
      <c r="Y73" s="128"/>
      <c r="Z73" s="128"/>
      <c r="AA73" s="128"/>
      <c r="AB73" s="128"/>
    </row>
    <row r="74" spans="2:28" ht="24.75" hidden="1" customHeight="1" outlineLevel="1" x14ac:dyDescent="0.4">
      <c r="B74" s="128"/>
      <c r="C74" s="84">
        <v>21</v>
      </c>
      <c r="D74" s="223"/>
      <c r="E74" s="93"/>
      <c r="F74" s="147" t="str">
        <f t="shared" si="84"/>
        <v/>
      </c>
      <c r="G74" s="148" t="str">
        <f t="shared" si="85"/>
        <v/>
      </c>
      <c r="H74" s="140"/>
      <c r="I74" s="149" t="str">
        <f t="shared" si="86"/>
        <v/>
      </c>
      <c r="J74" s="147" t="str">
        <f t="shared" si="87"/>
        <v/>
      </c>
      <c r="K74" s="148" t="str">
        <f t="shared" si="88"/>
        <v/>
      </c>
      <c r="L74" s="146"/>
      <c r="M74" s="149" t="str">
        <f t="shared" si="89"/>
        <v/>
      </c>
      <c r="N74" s="147" t="str">
        <f t="shared" si="83"/>
        <v/>
      </c>
      <c r="O74" s="148" t="str">
        <f t="shared" si="90"/>
        <v/>
      </c>
      <c r="P74" s="128"/>
      <c r="Q74" s="129"/>
      <c r="R74" s="128"/>
      <c r="S74" s="128"/>
      <c r="T74" s="128"/>
      <c r="U74" s="128"/>
      <c r="V74" s="128"/>
      <c r="W74" s="128"/>
      <c r="X74" s="128"/>
      <c r="Y74" s="128"/>
      <c r="Z74" s="128"/>
      <c r="AA74" s="128"/>
      <c r="AB74" s="128"/>
    </row>
    <row r="75" spans="2:28" ht="24.75" hidden="1" customHeight="1" outlineLevel="1" x14ac:dyDescent="0.4">
      <c r="B75" s="128"/>
      <c r="C75" s="84">
        <v>22</v>
      </c>
      <c r="D75" s="223"/>
      <c r="E75" s="93"/>
      <c r="F75" s="147" t="str">
        <f t="shared" si="84"/>
        <v/>
      </c>
      <c r="G75" s="148" t="str">
        <f t="shared" si="85"/>
        <v/>
      </c>
      <c r="H75" s="140"/>
      <c r="I75" s="149" t="str">
        <f t="shared" si="86"/>
        <v/>
      </c>
      <c r="J75" s="147" t="str">
        <f t="shared" si="87"/>
        <v/>
      </c>
      <c r="K75" s="148" t="str">
        <f t="shared" si="88"/>
        <v/>
      </c>
      <c r="L75" s="146"/>
      <c r="M75" s="149" t="str">
        <f t="shared" si="89"/>
        <v/>
      </c>
      <c r="N75" s="147" t="str">
        <f t="shared" si="83"/>
        <v/>
      </c>
      <c r="O75" s="148" t="str">
        <f t="shared" si="90"/>
        <v/>
      </c>
      <c r="P75" s="128"/>
      <c r="Q75" s="129"/>
      <c r="R75" s="128"/>
      <c r="S75" s="128"/>
      <c r="T75" s="128"/>
      <c r="U75" s="128"/>
      <c r="V75" s="128"/>
      <c r="W75" s="128"/>
      <c r="X75" s="128"/>
      <c r="Y75" s="128"/>
      <c r="Z75" s="128"/>
      <c r="AA75" s="128"/>
      <c r="AB75" s="128"/>
    </row>
    <row r="76" spans="2:28" ht="24.75" hidden="1" customHeight="1" outlineLevel="1" x14ac:dyDescent="0.4">
      <c r="B76" s="128"/>
      <c r="C76" s="84">
        <v>23</v>
      </c>
      <c r="D76" s="223"/>
      <c r="E76" s="93"/>
      <c r="F76" s="147" t="str">
        <f t="shared" si="84"/>
        <v/>
      </c>
      <c r="G76" s="148" t="str">
        <f t="shared" si="85"/>
        <v/>
      </c>
      <c r="H76" s="140"/>
      <c r="I76" s="149" t="str">
        <f t="shared" si="86"/>
        <v/>
      </c>
      <c r="J76" s="147" t="str">
        <f t="shared" si="87"/>
        <v/>
      </c>
      <c r="K76" s="148" t="str">
        <f t="shared" si="88"/>
        <v/>
      </c>
      <c r="L76" s="146"/>
      <c r="M76" s="149" t="str">
        <f t="shared" si="89"/>
        <v/>
      </c>
      <c r="N76" s="147" t="str">
        <f t="shared" si="83"/>
        <v/>
      </c>
      <c r="O76" s="148" t="str">
        <f t="shared" si="90"/>
        <v/>
      </c>
      <c r="P76" s="128"/>
      <c r="Q76" s="129"/>
      <c r="R76" s="128"/>
      <c r="S76" s="128"/>
      <c r="T76" s="128"/>
      <c r="U76" s="128"/>
      <c r="V76" s="128"/>
      <c r="W76" s="128"/>
      <c r="X76" s="128"/>
      <c r="Y76" s="128"/>
      <c r="Z76" s="128"/>
      <c r="AA76" s="128"/>
      <c r="AB76" s="128"/>
    </row>
    <row r="77" spans="2:28" ht="24.75" hidden="1" customHeight="1" outlineLevel="1" x14ac:dyDescent="0.4">
      <c r="B77" s="128"/>
      <c r="C77" s="84">
        <v>24</v>
      </c>
      <c r="D77" s="223"/>
      <c r="E77" s="93"/>
      <c r="F77" s="147" t="str">
        <f t="shared" si="84"/>
        <v/>
      </c>
      <c r="G77" s="148" t="str">
        <f t="shared" si="85"/>
        <v/>
      </c>
      <c r="H77" s="140"/>
      <c r="I77" s="149" t="str">
        <f t="shared" si="86"/>
        <v/>
      </c>
      <c r="J77" s="147" t="str">
        <f t="shared" si="87"/>
        <v/>
      </c>
      <c r="K77" s="148" t="str">
        <f t="shared" si="88"/>
        <v/>
      </c>
      <c r="L77" s="146"/>
      <c r="M77" s="149" t="str">
        <f t="shared" si="89"/>
        <v/>
      </c>
      <c r="N77" s="147" t="str">
        <f t="shared" si="83"/>
        <v/>
      </c>
      <c r="O77" s="148" t="str">
        <f t="shared" si="90"/>
        <v/>
      </c>
      <c r="P77" s="128"/>
      <c r="Q77" s="129"/>
      <c r="R77" s="128"/>
      <c r="S77" s="128"/>
      <c r="T77" s="128"/>
      <c r="U77" s="128"/>
      <c r="V77" s="128"/>
      <c r="W77" s="128"/>
      <c r="X77" s="128"/>
      <c r="Y77" s="128"/>
      <c r="Z77" s="128"/>
      <c r="AA77" s="128"/>
      <c r="AB77" s="128"/>
    </row>
    <row r="78" spans="2:28" ht="24.75" hidden="1" customHeight="1" outlineLevel="1" x14ac:dyDescent="0.4">
      <c r="B78" s="128"/>
      <c r="C78" s="84">
        <v>25</v>
      </c>
      <c r="D78" s="223"/>
      <c r="E78" s="93"/>
      <c r="F78" s="147" t="str">
        <f t="shared" si="84"/>
        <v/>
      </c>
      <c r="G78" s="148" t="str">
        <f t="shared" si="85"/>
        <v/>
      </c>
      <c r="H78" s="140"/>
      <c r="I78" s="149" t="str">
        <f t="shared" si="86"/>
        <v/>
      </c>
      <c r="J78" s="147" t="str">
        <f t="shared" si="87"/>
        <v/>
      </c>
      <c r="K78" s="148" t="str">
        <f t="shared" si="88"/>
        <v/>
      </c>
      <c r="L78" s="146"/>
      <c r="M78" s="149" t="str">
        <f t="shared" si="89"/>
        <v/>
      </c>
      <c r="N78" s="147" t="str">
        <f t="shared" si="83"/>
        <v/>
      </c>
      <c r="O78" s="148" t="str">
        <f t="shared" si="90"/>
        <v/>
      </c>
      <c r="P78" s="128"/>
      <c r="Q78" s="129"/>
      <c r="R78" s="128"/>
      <c r="S78" s="128"/>
      <c r="T78" s="128"/>
      <c r="U78" s="128"/>
      <c r="V78" s="128"/>
      <c r="W78" s="128"/>
      <c r="X78" s="128"/>
      <c r="Y78" s="128"/>
      <c r="Z78" s="128"/>
      <c r="AA78" s="128"/>
      <c r="AB78" s="128"/>
    </row>
    <row r="79" spans="2:28" ht="24.75" hidden="1" customHeight="1" outlineLevel="1" x14ac:dyDescent="0.4">
      <c r="B79" s="128"/>
      <c r="C79" s="84">
        <v>26</v>
      </c>
      <c r="D79" s="223"/>
      <c r="E79" s="93"/>
      <c r="F79" s="147" t="str">
        <f t="shared" si="84"/>
        <v/>
      </c>
      <c r="G79" s="148" t="str">
        <f t="shared" si="85"/>
        <v/>
      </c>
      <c r="H79" s="140"/>
      <c r="I79" s="149" t="str">
        <f t="shared" si="86"/>
        <v/>
      </c>
      <c r="J79" s="147" t="str">
        <f t="shared" si="87"/>
        <v/>
      </c>
      <c r="K79" s="148" t="str">
        <f t="shared" si="88"/>
        <v/>
      </c>
      <c r="L79" s="146"/>
      <c r="M79" s="149" t="str">
        <f t="shared" si="89"/>
        <v/>
      </c>
      <c r="N79" s="147" t="str">
        <f t="shared" si="83"/>
        <v/>
      </c>
      <c r="O79" s="148" t="str">
        <f t="shared" si="90"/>
        <v/>
      </c>
      <c r="P79" s="128"/>
      <c r="Q79" s="129"/>
      <c r="R79" s="128"/>
      <c r="S79" s="128"/>
      <c r="T79" s="128"/>
      <c r="U79" s="128"/>
      <c r="V79" s="128"/>
      <c r="W79" s="128"/>
      <c r="X79" s="128"/>
      <c r="Y79" s="128"/>
      <c r="Z79" s="128"/>
      <c r="AA79" s="128"/>
      <c r="AB79" s="128"/>
    </row>
    <row r="80" spans="2:28" ht="24.75" hidden="1" customHeight="1" outlineLevel="1" x14ac:dyDescent="0.4">
      <c r="B80" s="128"/>
      <c r="C80" s="84">
        <v>27</v>
      </c>
      <c r="D80" s="223"/>
      <c r="E80" s="93"/>
      <c r="F80" s="147" t="str">
        <f t="shared" si="84"/>
        <v/>
      </c>
      <c r="G80" s="148" t="str">
        <f t="shared" si="85"/>
        <v/>
      </c>
      <c r="H80" s="140"/>
      <c r="I80" s="149" t="str">
        <f t="shared" si="86"/>
        <v/>
      </c>
      <c r="J80" s="147" t="str">
        <f t="shared" si="87"/>
        <v/>
      </c>
      <c r="K80" s="148" t="str">
        <f t="shared" si="88"/>
        <v/>
      </c>
      <c r="L80" s="146"/>
      <c r="M80" s="149" t="str">
        <f t="shared" si="89"/>
        <v/>
      </c>
      <c r="N80" s="147" t="str">
        <f t="shared" si="83"/>
        <v/>
      </c>
      <c r="O80" s="148" t="str">
        <f t="shared" si="90"/>
        <v/>
      </c>
      <c r="P80" s="128"/>
      <c r="Q80" s="129"/>
      <c r="R80" s="128"/>
      <c r="S80" s="128"/>
      <c r="T80" s="128"/>
      <c r="U80" s="128"/>
      <c r="V80" s="128"/>
      <c r="W80" s="128"/>
      <c r="X80" s="128"/>
      <c r="Y80" s="128"/>
      <c r="Z80" s="128"/>
      <c r="AA80" s="128"/>
      <c r="AB80" s="128"/>
    </row>
    <row r="81" spans="2:28" ht="24.75" hidden="1" customHeight="1" outlineLevel="1" x14ac:dyDescent="0.4">
      <c r="B81" s="128"/>
      <c r="C81" s="84">
        <v>28</v>
      </c>
      <c r="D81" s="223"/>
      <c r="E81" s="93"/>
      <c r="F81" s="147" t="str">
        <f t="shared" si="84"/>
        <v/>
      </c>
      <c r="G81" s="148" t="str">
        <f t="shared" si="85"/>
        <v/>
      </c>
      <c r="H81" s="140"/>
      <c r="I81" s="149" t="str">
        <f t="shared" si="86"/>
        <v/>
      </c>
      <c r="J81" s="147" t="str">
        <f t="shared" si="87"/>
        <v/>
      </c>
      <c r="K81" s="148" t="str">
        <f t="shared" si="88"/>
        <v/>
      </c>
      <c r="L81" s="146"/>
      <c r="M81" s="149" t="str">
        <f t="shared" si="89"/>
        <v/>
      </c>
      <c r="N81" s="147" t="str">
        <f t="shared" si="83"/>
        <v/>
      </c>
      <c r="O81" s="148" t="str">
        <f t="shared" si="90"/>
        <v/>
      </c>
      <c r="P81" s="128"/>
      <c r="Q81" s="129"/>
      <c r="R81" s="128"/>
      <c r="S81" s="128"/>
      <c r="T81" s="128"/>
      <c r="U81" s="128"/>
      <c r="V81" s="128"/>
      <c r="W81" s="128"/>
      <c r="X81" s="128"/>
      <c r="Y81" s="128"/>
      <c r="Z81" s="128"/>
      <c r="AA81" s="128"/>
      <c r="AB81" s="128"/>
    </row>
    <row r="82" spans="2:28" ht="24.75" hidden="1" customHeight="1" outlineLevel="1" x14ac:dyDescent="0.4">
      <c r="B82" s="128"/>
      <c r="C82" s="84">
        <v>29</v>
      </c>
      <c r="D82" s="223"/>
      <c r="E82" s="93"/>
      <c r="F82" s="147" t="str">
        <f t="shared" si="84"/>
        <v/>
      </c>
      <c r="G82" s="148" t="str">
        <f t="shared" si="85"/>
        <v/>
      </c>
      <c r="H82" s="140"/>
      <c r="I82" s="149" t="str">
        <f t="shared" si="86"/>
        <v/>
      </c>
      <c r="J82" s="147" t="str">
        <f t="shared" si="87"/>
        <v/>
      </c>
      <c r="K82" s="148" t="str">
        <f t="shared" si="88"/>
        <v/>
      </c>
      <c r="L82" s="146"/>
      <c r="M82" s="149" t="str">
        <f t="shared" si="89"/>
        <v/>
      </c>
      <c r="N82" s="147" t="str">
        <f t="shared" si="83"/>
        <v/>
      </c>
      <c r="O82" s="148" t="str">
        <f t="shared" si="90"/>
        <v/>
      </c>
      <c r="P82" s="128"/>
      <c r="Q82" s="129"/>
      <c r="R82" s="128"/>
      <c r="S82" s="128"/>
      <c r="T82" s="128"/>
      <c r="U82" s="128"/>
      <c r="V82" s="128"/>
      <c r="W82" s="128"/>
      <c r="X82" s="128"/>
      <c r="Y82" s="128"/>
      <c r="Z82" s="128"/>
      <c r="AA82" s="128"/>
      <c r="AB82" s="128"/>
    </row>
    <row r="83" spans="2:28" ht="24.75" hidden="1" customHeight="1" outlineLevel="1" x14ac:dyDescent="0.4">
      <c r="B83" s="128"/>
      <c r="C83" s="84">
        <v>30</v>
      </c>
      <c r="D83" s="223"/>
      <c r="E83" s="93"/>
      <c r="F83" s="147" t="str">
        <f t="shared" si="84"/>
        <v/>
      </c>
      <c r="G83" s="148" t="str">
        <f t="shared" si="85"/>
        <v/>
      </c>
      <c r="H83" s="140"/>
      <c r="I83" s="149" t="str">
        <f t="shared" si="86"/>
        <v/>
      </c>
      <c r="J83" s="147" t="str">
        <f t="shared" si="87"/>
        <v/>
      </c>
      <c r="K83" s="148" t="str">
        <f t="shared" si="88"/>
        <v/>
      </c>
      <c r="L83" s="146"/>
      <c r="M83" s="149" t="str">
        <f t="shared" si="89"/>
        <v/>
      </c>
      <c r="N83" s="147" t="str">
        <f t="shared" si="83"/>
        <v/>
      </c>
      <c r="O83" s="148" t="str">
        <f t="shared" si="90"/>
        <v/>
      </c>
      <c r="P83" s="128"/>
      <c r="Q83" s="129"/>
      <c r="R83" s="128"/>
      <c r="S83" s="128"/>
      <c r="T83" s="128"/>
      <c r="U83" s="128"/>
      <c r="V83" s="128"/>
      <c r="W83" s="128"/>
      <c r="X83" s="128"/>
      <c r="Y83" s="128"/>
      <c r="Z83" s="128"/>
      <c r="AA83" s="128"/>
      <c r="AB83" s="128"/>
    </row>
    <row r="84" spans="2:28" ht="24.75" hidden="1" customHeight="1" outlineLevel="1" x14ac:dyDescent="0.4">
      <c r="B84" s="128"/>
      <c r="C84" s="84">
        <v>31</v>
      </c>
      <c r="D84" s="223"/>
      <c r="E84" s="93"/>
      <c r="F84" s="147" t="str">
        <f t="shared" si="84"/>
        <v/>
      </c>
      <c r="G84" s="148" t="str">
        <f t="shared" si="85"/>
        <v/>
      </c>
      <c r="H84" s="140"/>
      <c r="I84" s="149" t="str">
        <f t="shared" si="86"/>
        <v/>
      </c>
      <c r="J84" s="147" t="str">
        <f t="shared" si="87"/>
        <v/>
      </c>
      <c r="K84" s="148" t="str">
        <f t="shared" si="88"/>
        <v/>
      </c>
      <c r="L84" s="146"/>
      <c r="M84" s="149" t="str">
        <f t="shared" si="89"/>
        <v/>
      </c>
      <c r="N84" s="147" t="str">
        <f t="shared" si="83"/>
        <v/>
      </c>
      <c r="O84" s="148" t="str">
        <f t="shared" si="90"/>
        <v/>
      </c>
      <c r="P84" s="128"/>
      <c r="Q84" s="129"/>
      <c r="R84" s="128"/>
      <c r="S84" s="128"/>
      <c r="T84" s="128"/>
      <c r="U84" s="128"/>
      <c r="V84" s="128"/>
      <c r="W84" s="128"/>
      <c r="X84" s="128"/>
      <c r="Y84" s="128"/>
      <c r="Z84" s="128"/>
      <c r="AA84" s="128"/>
      <c r="AB84" s="128"/>
    </row>
    <row r="85" spans="2:28" ht="24.75" hidden="1" customHeight="1" outlineLevel="1" x14ac:dyDescent="0.4">
      <c r="B85" s="128"/>
      <c r="C85" s="84">
        <v>32</v>
      </c>
      <c r="D85" s="223"/>
      <c r="E85" s="93"/>
      <c r="F85" s="147" t="str">
        <f t="shared" si="84"/>
        <v/>
      </c>
      <c r="G85" s="148" t="str">
        <f t="shared" si="85"/>
        <v/>
      </c>
      <c r="H85" s="140"/>
      <c r="I85" s="149" t="str">
        <f t="shared" si="86"/>
        <v/>
      </c>
      <c r="J85" s="147" t="str">
        <f t="shared" si="87"/>
        <v/>
      </c>
      <c r="K85" s="148" t="str">
        <f t="shared" si="88"/>
        <v/>
      </c>
      <c r="L85" s="146"/>
      <c r="M85" s="149" t="str">
        <f t="shared" si="89"/>
        <v/>
      </c>
      <c r="N85" s="147" t="str">
        <f t="shared" si="83"/>
        <v/>
      </c>
      <c r="O85" s="148" t="str">
        <f t="shared" si="90"/>
        <v/>
      </c>
      <c r="P85" s="128"/>
      <c r="Q85" s="129"/>
      <c r="R85" s="128"/>
      <c r="S85" s="128"/>
      <c r="T85" s="128"/>
      <c r="U85" s="128"/>
      <c r="V85" s="128"/>
      <c r="W85" s="128"/>
      <c r="X85" s="128"/>
      <c r="Y85" s="128"/>
      <c r="Z85" s="128"/>
      <c r="AA85" s="128"/>
      <c r="AB85" s="128"/>
    </row>
    <row r="86" spans="2:28" ht="24.75" hidden="1" customHeight="1" outlineLevel="1" x14ac:dyDescent="0.4">
      <c r="B86" s="128"/>
      <c r="C86" s="84">
        <v>33</v>
      </c>
      <c r="D86" s="223"/>
      <c r="E86" s="93"/>
      <c r="F86" s="147" t="str">
        <f t="shared" si="84"/>
        <v/>
      </c>
      <c r="G86" s="148" t="str">
        <f t="shared" si="85"/>
        <v/>
      </c>
      <c r="H86" s="140"/>
      <c r="I86" s="149" t="str">
        <f t="shared" si="86"/>
        <v/>
      </c>
      <c r="J86" s="147" t="str">
        <f t="shared" si="87"/>
        <v/>
      </c>
      <c r="K86" s="148" t="str">
        <f t="shared" si="88"/>
        <v/>
      </c>
      <c r="L86" s="146"/>
      <c r="M86" s="149" t="str">
        <f t="shared" si="89"/>
        <v/>
      </c>
      <c r="N86" s="147" t="str">
        <f t="shared" si="83"/>
        <v/>
      </c>
      <c r="O86" s="148" t="str">
        <f t="shared" si="90"/>
        <v/>
      </c>
      <c r="P86" s="128"/>
      <c r="Q86" s="129"/>
      <c r="R86" s="128"/>
      <c r="S86" s="128"/>
      <c r="T86" s="128"/>
      <c r="U86" s="128"/>
      <c r="V86" s="128"/>
      <c r="W86" s="128"/>
      <c r="X86" s="128"/>
      <c r="Y86" s="128"/>
      <c r="Z86" s="128"/>
      <c r="AA86" s="128"/>
      <c r="AB86" s="128"/>
    </row>
    <row r="87" spans="2:28" ht="24.75" hidden="1" customHeight="1" outlineLevel="1" x14ac:dyDescent="0.4">
      <c r="B87" s="128"/>
      <c r="C87" s="84">
        <v>34</v>
      </c>
      <c r="D87" s="223"/>
      <c r="E87" s="93"/>
      <c r="F87" s="147" t="str">
        <f t="shared" si="84"/>
        <v/>
      </c>
      <c r="G87" s="148" t="str">
        <f t="shared" si="85"/>
        <v/>
      </c>
      <c r="H87" s="140"/>
      <c r="I87" s="149" t="str">
        <f t="shared" si="86"/>
        <v/>
      </c>
      <c r="J87" s="147" t="str">
        <f t="shared" si="87"/>
        <v/>
      </c>
      <c r="K87" s="148" t="str">
        <f t="shared" si="88"/>
        <v/>
      </c>
      <c r="L87" s="146"/>
      <c r="M87" s="149" t="str">
        <f t="shared" si="89"/>
        <v/>
      </c>
      <c r="N87" s="147" t="str">
        <f t="shared" si="83"/>
        <v/>
      </c>
      <c r="O87" s="148" t="str">
        <f t="shared" si="90"/>
        <v/>
      </c>
      <c r="P87" s="128"/>
      <c r="Q87" s="129"/>
      <c r="R87" s="128"/>
      <c r="S87" s="128"/>
      <c r="T87" s="128"/>
      <c r="U87" s="128"/>
      <c r="V87" s="128"/>
      <c r="W87" s="128"/>
      <c r="X87" s="128"/>
      <c r="Y87" s="128"/>
      <c r="Z87" s="128"/>
      <c r="AA87" s="128"/>
      <c r="AB87" s="128"/>
    </row>
    <row r="88" spans="2:28" ht="24.75" hidden="1" customHeight="1" outlineLevel="1" x14ac:dyDescent="0.4">
      <c r="B88" s="128"/>
      <c r="C88" s="84">
        <v>35</v>
      </c>
      <c r="D88" s="223"/>
      <c r="E88" s="93"/>
      <c r="F88" s="147" t="str">
        <f t="shared" si="84"/>
        <v/>
      </c>
      <c r="G88" s="148" t="str">
        <f t="shared" si="85"/>
        <v/>
      </c>
      <c r="H88" s="140"/>
      <c r="I88" s="149" t="str">
        <f t="shared" si="86"/>
        <v/>
      </c>
      <c r="J88" s="147" t="str">
        <f t="shared" si="87"/>
        <v/>
      </c>
      <c r="K88" s="148" t="str">
        <f t="shared" si="88"/>
        <v/>
      </c>
      <c r="L88" s="146"/>
      <c r="M88" s="149" t="str">
        <f t="shared" si="89"/>
        <v/>
      </c>
      <c r="N88" s="147" t="str">
        <f t="shared" si="83"/>
        <v/>
      </c>
      <c r="O88" s="148" t="str">
        <f t="shared" si="90"/>
        <v/>
      </c>
      <c r="P88" s="128"/>
      <c r="Q88" s="129"/>
      <c r="R88" s="128"/>
      <c r="S88" s="128"/>
      <c r="T88" s="128"/>
      <c r="U88" s="128"/>
      <c r="V88" s="128"/>
      <c r="W88" s="128"/>
      <c r="X88" s="128"/>
      <c r="Y88" s="128"/>
      <c r="Z88" s="128"/>
      <c r="AA88" s="128"/>
      <c r="AB88" s="128"/>
    </row>
    <row r="89" spans="2:28" ht="24.75" hidden="1" customHeight="1" outlineLevel="1" x14ac:dyDescent="0.4">
      <c r="B89" s="128"/>
      <c r="C89" s="84">
        <v>36</v>
      </c>
      <c r="D89" s="223"/>
      <c r="E89" s="93"/>
      <c r="F89" s="147" t="str">
        <f t="shared" si="84"/>
        <v/>
      </c>
      <c r="G89" s="148" t="str">
        <f t="shared" si="85"/>
        <v/>
      </c>
      <c r="H89" s="140"/>
      <c r="I89" s="149" t="str">
        <f t="shared" si="86"/>
        <v/>
      </c>
      <c r="J89" s="147" t="str">
        <f t="shared" si="87"/>
        <v/>
      </c>
      <c r="K89" s="148" t="str">
        <f t="shared" si="88"/>
        <v/>
      </c>
      <c r="L89" s="146"/>
      <c r="M89" s="149" t="str">
        <f t="shared" si="89"/>
        <v/>
      </c>
      <c r="N89" s="147" t="str">
        <f t="shared" si="83"/>
        <v/>
      </c>
      <c r="O89" s="148" t="str">
        <f t="shared" si="90"/>
        <v/>
      </c>
      <c r="P89" s="128"/>
      <c r="Q89" s="129"/>
      <c r="R89" s="128"/>
      <c r="S89" s="128"/>
      <c r="T89" s="128"/>
      <c r="U89" s="128"/>
      <c r="V89" s="128"/>
      <c r="W89" s="128"/>
      <c r="X89" s="128"/>
      <c r="Y89" s="128"/>
      <c r="Z89" s="128"/>
      <c r="AA89" s="128"/>
      <c r="AB89" s="128"/>
    </row>
    <row r="90" spans="2:28" ht="24.75" customHeight="1" collapsed="1" x14ac:dyDescent="0.4">
      <c r="B90" s="128"/>
      <c r="C90" s="84"/>
      <c r="D90" s="223"/>
      <c r="E90" s="93"/>
      <c r="F90" s="147" t="str">
        <f t="shared" si="84"/>
        <v/>
      </c>
      <c r="G90" s="148" t="str">
        <f t="shared" si="85"/>
        <v/>
      </c>
      <c r="H90" s="140"/>
      <c r="I90" s="149" t="str">
        <f t="shared" si="86"/>
        <v/>
      </c>
      <c r="J90" s="147" t="str">
        <f t="shared" si="87"/>
        <v/>
      </c>
      <c r="K90" s="148" t="str">
        <f t="shared" si="88"/>
        <v/>
      </c>
      <c r="L90" s="146"/>
      <c r="M90" s="149" t="str">
        <f t="shared" si="89"/>
        <v/>
      </c>
      <c r="N90" s="147" t="str">
        <f t="shared" si="83"/>
        <v/>
      </c>
      <c r="O90" s="148" t="str">
        <f t="shared" si="90"/>
        <v/>
      </c>
      <c r="P90" s="128"/>
      <c r="Q90" s="129"/>
      <c r="R90" s="128"/>
      <c r="S90" s="128"/>
      <c r="T90" s="128"/>
      <c r="U90" s="128"/>
      <c r="V90" s="128"/>
      <c r="W90" s="128"/>
      <c r="X90" s="128"/>
      <c r="Y90" s="128"/>
      <c r="Z90" s="128"/>
      <c r="AA90" s="128"/>
      <c r="AB90" s="128"/>
    </row>
    <row r="91" spans="2:28" ht="24.75" customHeight="1" thickBot="1" x14ac:dyDescent="0.45">
      <c r="B91" s="128"/>
      <c r="C91" s="85">
        <v>99</v>
      </c>
      <c r="D91" s="224"/>
      <c r="E91" s="94"/>
      <c r="F91" s="151" t="str">
        <f t="shared" si="76"/>
        <v/>
      </c>
      <c r="G91" s="152" t="str">
        <f t="shared" si="77"/>
        <v/>
      </c>
      <c r="H91" s="140"/>
      <c r="I91" s="153" t="str">
        <f t="shared" si="82"/>
        <v/>
      </c>
      <c r="J91" s="151" t="str">
        <f t="shared" si="78"/>
        <v/>
      </c>
      <c r="K91" s="152" t="str">
        <f t="shared" si="79"/>
        <v/>
      </c>
      <c r="L91" s="146"/>
      <c r="M91" s="153" t="str">
        <f t="shared" si="80"/>
        <v/>
      </c>
      <c r="N91" s="151" t="str">
        <f t="shared" si="83"/>
        <v/>
      </c>
      <c r="O91" s="152" t="str">
        <f t="shared" si="81"/>
        <v/>
      </c>
      <c r="P91" s="128"/>
      <c r="Q91" s="129"/>
      <c r="R91" s="128"/>
      <c r="S91" s="128"/>
      <c r="T91" s="128"/>
      <c r="U91" s="128"/>
      <c r="V91" s="128"/>
      <c r="W91" s="128"/>
      <c r="X91" s="128"/>
      <c r="Y91" s="128"/>
      <c r="Z91" s="128"/>
      <c r="AA91" s="128"/>
      <c r="AB91" s="128"/>
    </row>
    <row r="92" spans="2:28" ht="24.75" customHeight="1" thickTop="1" x14ac:dyDescent="0.4">
      <c r="B92" s="128"/>
      <c r="C92" s="86"/>
      <c r="D92" s="156"/>
      <c r="E92" s="157">
        <f>SUM(E54:E91)</f>
        <v>0</v>
      </c>
      <c r="F92" s="154">
        <f t="shared" ref="F92" si="91">SUM(F54:F91)</f>
        <v>0</v>
      </c>
      <c r="G92" s="155">
        <f t="shared" ref="G92" si="92">SUM(G54:G91)</f>
        <v>0</v>
      </c>
      <c r="H92" s="140"/>
      <c r="I92" s="146"/>
      <c r="J92" s="146"/>
      <c r="K92" s="146"/>
      <c r="L92" s="146"/>
      <c r="M92" s="146"/>
      <c r="N92" s="146"/>
      <c r="O92" s="146"/>
      <c r="P92" s="128"/>
      <c r="Q92" s="129"/>
      <c r="R92" s="128"/>
      <c r="S92" s="128"/>
      <c r="T92" s="128"/>
      <c r="U92" s="181"/>
      <c r="V92" s="128"/>
      <c r="W92" s="128"/>
      <c r="X92" s="128"/>
      <c r="Y92" s="128"/>
      <c r="Z92" s="128"/>
      <c r="AA92" s="128"/>
      <c r="AB92" s="128"/>
    </row>
    <row r="93" spans="2:28" ht="24.75" customHeight="1" x14ac:dyDescent="0.4">
      <c r="B93" s="128"/>
      <c r="C93" s="129"/>
      <c r="D93" s="129"/>
      <c r="E93" s="128"/>
      <c r="F93" s="128"/>
      <c r="G93" s="128"/>
      <c r="H93" s="128"/>
      <c r="I93" s="128"/>
      <c r="J93" s="128"/>
      <c r="K93" s="128"/>
      <c r="L93" s="128"/>
      <c r="M93" s="128"/>
      <c r="N93" s="128"/>
      <c r="O93" s="128"/>
      <c r="P93" s="128"/>
      <c r="Q93" s="129"/>
      <c r="R93" s="128"/>
      <c r="S93" s="128"/>
      <c r="T93" s="128"/>
      <c r="U93" s="128"/>
      <c r="V93" s="128"/>
      <c r="W93" s="128"/>
      <c r="X93" s="128"/>
      <c r="Y93" s="128"/>
      <c r="Z93" s="128"/>
      <c r="AA93" s="128"/>
      <c r="AB93" s="128"/>
    </row>
    <row r="94" spans="2:28" ht="24.75" customHeight="1" x14ac:dyDescent="0.4">
      <c r="B94" s="128"/>
      <c r="C94" s="305">
        <f>F96</f>
        <v>0</v>
      </c>
      <c r="D94" s="306"/>
      <c r="E94" s="35" t="s">
        <v>3</v>
      </c>
      <c r="F94" s="182" t="s">
        <v>4</v>
      </c>
      <c r="G94" s="183" t="s">
        <v>5</v>
      </c>
      <c r="H94" s="128"/>
      <c r="I94" s="128"/>
      <c r="J94" s="128"/>
      <c r="K94" s="128"/>
      <c r="L94" s="128"/>
      <c r="M94" s="128"/>
      <c r="N94" s="128"/>
      <c r="O94" s="128"/>
      <c r="P94" s="128"/>
      <c r="Q94" s="129"/>
      <c r="R94" s="128"/>
      <c r="S94" s="128"/>
      <c r="T94" s="128"/>
      <c r="U94" s="128"/>
      <c r="V94" s="128"/>
      <c r="W94" s="128"/>
      <c r="X94" s="128"/>
      <c r="Y94" s="128"/>
      <c r="Z94" s="128"/>
      <c r="AA94" s="128"/>
      <c r="AB94" s="128"/>
    </row>
    <row r="95" spans="2:28" ht="24.75" customHeight="1" x14ac:dyDescent="0.4">
      <c r="B95" s="128"/>
      <c r="C95" s="303" t="s">
        <v>74</v>
      </c>
      <c r="D95" s="304"/>
      <c r="E95" s="136" t="str">
        <f>IF(見積書【入力・印刷】!K22="","",見積書【入力・印刷】!K22)</f>
        <v/>
      </c>
      <c r="F95" s="137" t="str">
        <f>IF(見積書【入力・印刷】!L22="","",見積書【入力・印刷】!L22)</f>
        <v/>
      </c>
      <c r="G95" s="138" t="str">
        <f>IF(見積書【入力・印刷】!M22="","",見積書【入力・印刷】!M22)</f>
        <v/>
      </c>
      <c r="H95" s="128"/>
      <c r="I95" s="128"/>
      <c r="J95" s="128"/>
      <c r="K95" s="128"/>
      <c r="L95" s="128"/>
      <c r="M95" s="128"/>
      <c r="N95" s="128"/>
      <c r="O95" s="128"/>
      <c r="P95" s="128"/>
      <c r="Q95" s="129"/>
      <c r="R95" s="128"/>
      <c r="S95" s="128"/>
      <c r="T95" s="128"/>
      <c r="U95" s="128"/>
      <c r="V95" s="128"/>
      <c r="W95" s="128"/>
      <c r="X95" s="128"/>
      <c r="Y95" s="128"/>
      <c r="Z95" s="128"/>
      <c r="AA95" s="128"/>
      <c r="AB95" s="128"/>
    </row>
    <row r="96" spans="2:28" ht="24.75" customHeight="1" x14ac:dyDescent="0.4">
      <c r="B96" s="128"/>
      <c r="C96" s="134" t="s">
        <v>75</v>
      </c>
      <c r="D96" s="134"/>
      <c r="E96" s="135"/>
      <c r="F96" s="180">
        <f>見積書【入力・印刷】!J22</f>
        <v>0</v>
      </c>
      <c r="G96" s="135"/>
      <c r="H96" s="132"/>
      <c r="I96" s="139" t="s">
        <v>75</v>
      </c>
      <c r="J96" s="132"/>
      <c r="K96" s="132"/>
      <c r="L96" s="128"/>
      <c r="M96" s="139" t="s">
        <v>76</v>
      </c>
      <c r="N96" s="132"/>
      <c r="O96" s="132"/>
      <c r="P96" s="128"/>
      <c r="Q96" s="129"/>
      <c r="R96" s="128"/>
      <c r="S96" s="128"/>
      <c r="T96" s="128"/>
      <c r="U96" s="128"/>
      <c r="V96" s="128"/>
      <c r="W96" s="128"/>
      <c r="X96" s="128"/>
      <c r="Y96" s="128"/>
      <c r="Z96" s="128"/>
      <c r="AA96" s="128"/>
      <c r="AB96" s="128"/>
    </row>
    <row r="97" spans="2:28" ht="24.75" customHeight="1" thickBot="1" x14ac:dyDescent="0.45">
      <c r="B97" s="128"/>
      <c r="C97" s="82"/>
      <c r="D97" s="127" t="s">
        <v>230</v>
      </c>
      <c r="E97" s="35" t="s">
        <v>3</v>
      </c>
      <c r="F97" s="36" t="s">
        <v>4</v>
      </c>
      <c r="G97" s="37" t="s">
        <v>5</v>
      </c>
      <c r="H97" s="128"/>
      <c r="I97" s="35" t="s">
        <v>3</v>
      </c>
      <c r="J97" s="36" t="s">
        <v>4</v>
      </c>
      <c r="K97" s="37" t="s">
        <v>5</v>
      </c>
      <c r="L97" s="128"/>
      <c r="M97" s="35" t="s">
        <v>3</v>
      </c>
      <c r="N97" s="36" t="s">
        <v>4</v>
      </c>
      <c r="O97" s="37" t="s">
        <v>5</v>
      </c>
      <c r="P97" s="128"/>
      <c r="Q97" s="129"/>
      <c r="R97" s="128"/>
      <c r="S97" s="128"/>
      <c r="T97" s="128"/>
      <c r="U97" s="128"/>
      <c r="V97" s="128"/>
      <c r="W97" s="128"/>
      <c r="X97" s="128"/>
      <c r="Y97" s="128"/>
      <c r="Z97" s="128"/>
      <c r="AA97" s="128"/>
      <c r="AB97" s="128"/>
    </row>
    <row r="98" spans="2:28" ht="24.75" customHeight="1" thickTop="1" x14ac:dyDescent="0.4">
      <c r="B98" s="128"/>
      <c r="C98" s="83">
        <v>1</v>
      </c>
      <c r="D98" s="222"/>
      <c r="E98" s="92"/>
      <c r="F98" s="141" t="str">
        <f t="shared" ref="F98:F135" si="93">IF(E98="","",ROUNDDOWN(E98*$F$96,0))</f>
        <v/>
      </c>
      <c r="G98" s="142" t="str">
        <f>IF(E98="","",SUM(E98:F98))</f>
        <v/>
      </c>
      <c r="H98" s="140"/>
      <c r="I98" s="143" t="str">
        <f>IF(E98="","",SUM(E98))</f>
        <v/>
      </c>
      <c r="J98" s="144" t="str">
        <f>IF(F98="","",SUM(F98))</f>
        <v/>
      </c>
      <c r="K98" s="145" t="str">
        <f>IF(G98="","",SUM(G98))</f>
        <v/>
      </c>
      <c r="L98" s="146"/>
      <c r="M98" s="143" t="str">
        <f>IF(E95="","",$E$95-I98)</f>
        <v/>
      </c>
      <c r="N98" s="144" t="str">
        <f t="shared" ref="N98" si="94">IF(E98="","",$F$95-J98)</f>
        <v/>
      </c>
      <c r="O98" s="145" t="str">
        <f>IF(G95="","",$G$95-K98)</f>
        <v/>
      </c>
      <c r="P98" s="128"/>
      <c r="Q98" s="129"/>
      <c r="R98" s="128"/>
      <c r="S98" s="128"/>
      <c r="T98" s="128"/>
      <c r="U98" s="128"/>
      <c r="V98" s="128"/>
      <c r="W98" s="128"/>
      <c r="X98" s="128"/>
      <c r="Y98" s="128"/>
      <c r="Z98" s="128"/>
      <c r="AA98" s="128"/>
      <c r="AB98" s="128"/>
    </row>
    <row r="99" spans="2:28" ht="24.75" customHeight="1" x14ac:dyDescent="0.4">
      <c r="B99" s="128"/>
      <c r="C99" s="84">
        <v>2</v>
      </c>
      <c r="D99" s="223"/>
      <c r="E99" s="93"/>
      <c r="F99" s="147" t="str">
        <f t="shared" si="93"/>
        <v/>
      </c>
      <c r="G99" s="148" t="str">
        <f t="shared" ref="G99:G135" si="95">IF(E99="","",SUM(E99:F99))</f>
        <v/>
      </c>
      <c r="H99" s="140"/>
      <c r="I99" s="149" t="str">
        <f>IF(E99="","",SUM(I98,E99))</f>
        <v/>
      </c>
      <c r="J99" s="147" t="str">
        <f>IF(F99="","",SUM(J98,F99))</f>
        <v/>
      </c>
      <c r="K99" s="148" t="str">
        <f t="shared" ref="K99:K135" si="96">IF(G99="","",SUM(K98,G99))</f>
        <v/>
      </c>
      <c r="L99" s="146"/>
      <c r="M99" s="149" t="str">
        <f t="shared" ref="M99:M135" si="97">IF(E99="","",$E$95-I99)</f>
        <v/>
      </c>
      <c r="N99" s="147" t="str">
        <f>IF(E99="","",$F$95-J99)</f>
        <v/>
      </c>
      <c r="O99" s="148" t="str">
        <f t="shared" ref="O99:O135" si="98">IF(G99="","",$G$95-K99)</f>
        <v/>
      </c>
      <c r="P99" s="128"/>
      <c r="Q99" s="129"/>
      <c r="R99" s="128"/>
      <c r="S99" s="128"/>
      <c r="T99" s="128"/>
      <c r="U99" s="128"/>
      <c r="V99" s="128"/>
      <c r="W99" s="128"/>
      <c r="X99" s="128"/>
      <c r="Y99" s="128"/>
      <c r="Z99" s="128"/>
      <c r="AA99" s="128"/>
      <c r="AB99" s="128"/>
    </row>
    <row r="100" spans="2:28" ht="24.75" customHeight="1" x14ac:dyDescent="0.4">
      <c r="B100" s="128"/>
      <c r="C100" s="84">
        <v>3</v>
      </c>
      <c r="D100" s="223"/>
      <c r="E100" s="93"/>
      <c r="F100" s="147" t="str">
        <f>IF(E100="","",ROUNDDOWN(E100*$F$96,0))</f>
        <v/>
      </c>
      <c r="G100" s="148" t="str">
        <f t="shared" si="95"/>
        <v/>
      </c>
      <c r="H100" s="140"/>
      <c r="I100" s="149" t="str">
        <f t="shared" ref="I100:I135" si="99">IF(E100="","",SUM(I99,E100))</f>
        <v/>
      </c>
      <c r="J100" s="147" t="str">
        <f t="shared" ref="J100:J135" si="100">IF(F100="","",SUM(J99,F100))</f>
        <v/>
      </c>
      <c r="K100" s="148" t="str">
        <f t="shared" si="96"/>
        <v/>
      </c>
      <c r="L100" s="150"/>
      <c r="M100" s="149" t="str">
        <f t="shared" si="97"/>
        <v/>
      </c>
      <c r="N100" s="147" t="str">
        <f t="shared" ref="N100:N135" si="101">IF(E100="","",$F$95-J100)</f>
        <v/>
      </c>
      <c r="O100" s="148" t="str">
        <f t="shared" si="98"/>
        <v/>
      </c>
      <c r="P100" s="128"/>
      <c r="Q100" s="129"/>
      <c r="R100" s="128"/>
      <c r="S100" s="128"/>
      <c r="T100" s="128"/>
      <c r="U100" s="128"/>
      <c r="V100" s="128"/>
      <c r="W100" s="128"/>
      <c r="X100" s="128"/>
      <c r="Y100" s="128"/>
      <c r="Z100" s="128"/>
      <c r="AA100" s="128"/>
      <c r="AB100" s="128"/>
    </row>
    <row r="101" spans="2:28" ht="24.75" customHeight="1" x14ac:dyDescent="0.4">
      <c r="B101" s="128"/>
      <c r="C101" s="84">
        <v>4</v>
      </c>
      <c r="D101" s="223"/>
      <c r="E101" s="93"/>
      <c r="F101" s="147" t="str">
        <f t="shared" si="93"/>
        <v/>
      </c>
      <c r="G101" s="148" t="str">
        <f t="shared" si="95"/>
        <v/>
      </c>
      <c r="H101" s="140"/>
      <c r="I101" s="149" t="str">
        <f t="shared" si="99"/>
        <v/>
      </c>
      <c r="J101" s="147" t="str">
        <f t="shared" si="100"/>
        <v/>
      </c>
      <c r="K101" s="148" t="str">
        <f t="shared" si="96"/>
        <v/>
      </c>
      <c r="L101" s="146"/>
      <c r="M101" s="149" t="str">
        <f t="shared" si="97"/>
        <v/>
      </c>
      <c r="N101" s="147" t="str">
        <f t="shared" si="101"/>
        <v/>
      </c>
      <c r="O101" s="148" t="str">
        <f t="shared" si="98"/>
        <v/>
      </c>
      <c r="P101" s="128"/>
      <c r="Q101" s="129"/>
      <c r="R101" s="128"/>
      <c r="S101" s="128"/>
      <c r="T101" s="128"/>
      <c r="U101" s="128"/>
      <c r="V101" s="128"/>
      <c r="W101" s="128"/>
      <c r="X101" s="128"/>
      <c r="Y101" s="128"/>
      <c r="Z101" s="128"/>
      <c r="AA101" s="128"/>
      <c r="AB101" s="128"/>
    </row>
    <row r="102" spans="2:28" ht="24.75" customHeight="1" x14ac:dyDescent="0.4">
      <c r="B102" s="128"/>
      <c r="C102" s="84">
        <v>5</v>
      </c>
      <c r="D102" s="223"/>
      <c r="E102" s="93"/>
      <c r="F102" s="147" t="str">
        <f t="shared" si="93"/>
        <v/>
      </c>
      <c r="G102" s="148" t="str">
        <f t="shared" si="95"/>
        <v/>
      </c>
      <c r="H102" s="140"/>
      <c r="I102" s="149" t="str">
        <f t="shared" si="99"/>
        <v/>
      </c>
      <c r="J102" s="147" t="str">
        <f t="shared" si="100"/>
        <v/>
      </c>
      <c r="K102" s="148" t="str">
        <f t="shared" si="96"/>
        <v/>
      </c>
      <c r="L102" s="146"/>
      <c r="M102" s="149" t="str">
        <f t="shared" si="97"/>
        <v/>
      </c>
      <c r="N102" s="147" t="str">
        <f t="shared" si="101"/>
        <v/>
      </c>
      <c r="O102" s="148" t="str">
        <f t="shared" si="98"/>
        <v/>
      </c>
      <c r="P102" s="128"/>
      <c r="Q102" s="129"/>
      <c r="R102" s="128"/>
      <c r="S102" s="128"/>
      <c r="T102" s="128"/>
      <c r="U102" s="128"/>
      <c r="V102" s="128"/>
      <c r="W102" s="128"/>
      <c r="X102" s="128"/>
      <c r="Y102" s="128"/>
      <c r="Z102" s="128"/>
      <c r="AA102" s="128"/>
      <c r="AB102" s="128"/>
    </row>
    <row r="103" spans="2:28" ht="24.75" customHeight="1" x14ac:dyDescent="0.4">
      <c r="B103" s="128"/>
      <c r="C103" s="84">
        <v>6</v>
      </c>
      <c r="D103" s="223"/>
      <c r="E103" s="93"/>
      <c r="F103" s="147" t="str">
        <f t="shared" si="93"/>
        <v/>
      </c>
      <c r="G103" s="148" t="str">
        <f t="shared" si="95"/>
        <v/>
      </c>
      <c r="H103" s="140"/>
      <c r="I103" s="149" t="str">
        <f t="shared" si="99"/>
        <v/>
      </c>
      <c r="J103" s="147" t="str">
        <f t="shared" si="100"/>
        <v/>
      </c>
      <c r="K103" s="148" t="str">
        <f t="shared" si="96"/>
        <v/>
      </c>
      <c r="L103" s="146"/>
      <c r="M103" s="149" t="str">
        <f t="shared" si="97"/>
        <v/>
      </c>
      <c r="N103" s="147" t="str">
        <f t="shared" si="101"/>
        <v/>
      </c>
      <c r="O103" s="148" t="str">
        <f t="shared" si="98"/>
        <v/>
      </c>
      <c r="P103" s="128"/>
      <c r="Q103" s="129"/>
      <c r="R103" s="128"/>
      <c r="S103" s="128"/>
      <c r="T103" s="128"/>
      <c r="U103" s="128"/>
      <c r="V103" s="128"/>
      <c r="W103" s="128"/>
      <c r="X103" s="128"/>
      <c r="Y103" s="128"/>
      <c r="Z103" s="128"/>
      <c r="AA103" s="128"/>
      <c r="AB103" s="128"/>
    </row>
    <row r="104" spans="2:28" ht="24.75" customHeight="1" x14ac:dyDescent="0.4">
      <c r="B104" s="128"/>
      <c r="C104" s="84">
        <v>7</v>
      </c>
      <c r="D104" s="223"/>
      <c r="E104" s="93"/>
      <c r="F104" s="147" t="str">
        <f t="shared" si="93"/>
        <v/>
      </c>
      <c r="G104" s="148" t="str">
        <f t="shared" si="95"/>
        <v/>
      </c>
      <c r="H104" s="140"/>
      <c r="I104" s="149" t="str">
        <f t="shared" si="99"/>
        <v/>
      </c>
      <c r="J104" s="147" t="str">
        <f t="shared" si="100"/>
        <v/>
      </c>
      <c r="K104" s="148" t="str">
        <f t="shared" si="96"/>
        <v/>
      </c>
      <c r="L104" s="146"/>
      <c r="M104" s="149" t="str">
        <f t="shared" si="97"/>
        <v/>
      </c>
      <c r="N104" s="147" t="str">
        <f t="shared" si="101"/>
        <v/>
      </c>
      <c r="O104" s="148" t="str">
        <f t="shared" si="98"/>
        <v/>
      </c>
      <c r="P104" s="128"/>
      <c r="Q104" s="129"/>
      <c r="R104" s="128"/>
      <c r="S104" s="128"/>
      <c r="T104" s="128"/>
      <c r="U104" s="128"/>
      <c r="V104" s="128"/>
      <c r="W104" s="128"/>
      <c r="X104" s="128"/>
      <c r="Y104" s="128"/>
      <c r="Z104" s="128"/>
      <c r="AA104" s="128"/>
      <c r="AB104" s="128"/>
    </row>
    <row r="105" spans="2:28" ht="24.75" customHeight="1" x14ac:dyDescent="0.4">
      <c r="B105" s="128"/>
      <c r="C105" s="84">
        <v>8</v>
      </c>
      <c r="D105" s="223"/>
      <c r="E105" s="93"/>
      <c r="F105" s="147" t="str">
        <f t="shared" si="93"/>
        <v/>
      </c>
      <c r="G105" s="148" t="str">
        <f t="shared" si="95"/>
        <v/>
      </c>
      <c r="H105" s="140"/>
      <c r="I105" s="149" t="str">
        <f t="shared" si="99"/>
        <v/>
      </c>
      <c r="J105" s="147" t="str">
        <f t="shared" si="100"/>
        <v/>
      </c>
      <c r="K105" s="148" t="str">
        <f t="shared" si="96"/>
        <v/>
      </c>
      <c r="L105" s="146"/>
      <c r="M105" s="149" t="str">
        <f t="shared" si="97"/>
        <v/>
      </c>
      <c r="N105" s="147" t="str">
        <f t="shared" si="101"/>
        <v/>
      </c>
      <c r="O105" s="148" t="str">
        <f t="shared" si="98"/>
        <v/>
      </c>
      <c r="P105" s="128"/>
      <c r="Q105" s="129"/>
      <c r="R105" s="128"/>
      <c r="S105" s="128"/>
      <c r="T105" s="128"/>
      <c r="U105" s="128"/>
      <c r="V105" s="128"/>
      <c r="W105" s="128"/>
      <c r="X105" s="128"/>
      <c r="Y105" s="128"/>
      <c r="Z105" s="128"/>
      <c r="AA105" s="128"/>
      <c r="AB105" s="128"/>
    </row>
    <row r="106" spans="2:28" ht="24.75" customHeight="1" x14ac:dyDescent="0.4">
      <c r="B106" s="128"/>
      <c r="C106" s="84">
        <v>9</v>
      </c>
      <c r="D106" s="223"/>
      <c r="E106" s="93"/>
      <c r="F106" s="147" t="str">
        <f t="shared" si="93"/>
        <v/>
      </c>
      <c r="G106" s="148" t="str">
        <f t="shared" si="95"/>
        <v/>
      </c>
      <c r="H106" s="140"/>
      <c r="I106" s="149" t="str">
        <f t="shared" si="99"/>
        <v/>
      </c>
      <c r="J106" s="147" t="str">
        <f t="shared" si="100"/>
        <v/>
      </c>
      <c r="K106" s="148" t="str">
        <f t="shared" si="96"/>
        <v/>
      </c>
      <c r="L106" s="146"/>
      <c r="M106" s="149" t="str">
        <f t="shared" si="97"/>
        <v/>
      </c>
      <c r="N106" s="147" t="str">
        <f t="shared" si="101"/>
        <v/>
      </c>
      <c r="O106" s="148" t="str">
        <f t="shared" si="98"/>
        <v/>
      </c>
      <c r="P106" s="128"/>
      <c r="Q106" s="129"/>
      <c r="R106" s="128"/>
      <c r="S106" s="128"/>
      <c r="T106" s="128"/>
      <c r="U106" s="128"/>
      <c r="V106" s="128"/>
      <c r="W106" s="128"/>
      <c r="X106" s="128"/>
      <c r="Y106" s="128"/>
      <c r="Z106" s="128"/>
      <c r="AA106" s="128"/>
      <c r="AB106" s="128"/>
    </row>
    <row r="107" spans="2:28" ht="24.75" customHeight="1" x14ac:dyDescent="0.4">
      <c r="B107" s="128"/>
      <c r="C107" s="84">
        <v>10</v>
      </c>
      <c r="D107" s="223"/>
      <c r="E107" s="93"/>
      <c r="F107" s="147" t="str">
        <f t="shared" si="93"/>
        <v/>
      </c>
      <c r="G107" s="148" t="str">
        <f t="shared" si="95"/>
        <v/>
      </c>
      <c r="H107" s="140"/>
      <c r="I107" s="149" t="str">
        <f t="shared" si="99"/>
        <v/>
      </c>
      <c r="J107" s="147" t="str">
        <f t="shared" si="100"/>
        <v/>
      </c>
      <c r="K107" s="148" t="str">
        <f t="shared" si="96"/>
        <v/>
      </c>
      <c r="L107" s="146"/>
      <c r="M107" s="149" t="str">
        <f t="shared" si="97"/>
        <v/>
      </c>
      <c r="N107" s="147" t="str">
        <f t="shared" si="101"/>
        <v/>
      </c>
      <c r="O107" s="148" t="str">
        <f t="shared" si="98"/>
        <v/>
      </c>
      <c r="P107" s="128"/>
      <c r="Q107" s="129"/>
      <c r="R107" s="128"/>
      <c r="S107" s="128"/>
      <c r="T107" s="128"/>
      <c r="U107" s="128"/>
      <c r="V107" s="128"/>
      <c r="W107" s="128"/>
      <c r="X107" s="128"/>
      <c r="Y107" s="128"/>
      <c r="Z107" s="128"/>
      <c r="AA107" s="128"/>
      <c r="AB107" s="128"/>
    </row>
    <row r="108" spans="2:28" ht="24.75" customHeight="1" x14ac:dyDescent="0.4">
      <c r="B108" s="128"/>
      <c r="C108" s="84">
        <v>11</v>
      </c>
      <c r="D108" s="223"/>
      <c r="E108" s="93"/>
      <c r="F108" s="147" t="str">
        <f t="shared" si="93"/>
        <v/>
      </c>
      <c r="G108" s="148" t="str">
        <f t="shared" si="95"/>
        <v/>
      </c>
      <c r="H108" s="140"/>
      <c r="I108" s="149" t="str">
        <f t="shared" si="99"/>
        <v/>
      </c>
      <c r="J108" s="147" t="str">
        <f t="shared" si="100"/>
        <v/>
      </c>
      <c r="K108" s="148" t="str">
        <f t="shared" si="96"/>
        <v/>
      </c>
      <c r="L108" s="146"/>
      <c r="M108" s="149" t="str">
        <f t="shared" si="97"/>
        <v/>
      </c>
      <c r="N108" s="147" t="str">
        <f t="shared" si="101"/>
        <v/>
      </c>
      <c r="O108" s="148" t="str">
        <f t="shared" si="98"/>
        <v/>
      </c>
      <c r="P108" s="128"/>
      <c r="Q108" s="129"/>
      <c r="R108" s="128"/>
      <c r="S108" s="128"/>
      <c r="T108" s="128"/>
      <c r="U108" s="128"/>
      <c r="V108" s="128"/>
      <c r="W108" s="128"/>
      <c r="X108" s="128"/>
      <c r="Y108" s="128"/>
      <c r="Z108" s="128"/>
      <c r="AA108" s="128"/>
      <c r="AB108" s="128"/>
    </row>
    <row r="109" spans="2:28" ht="24.75" customHeight="1" x14ac:dyDescent="0.4">
      <c r="B109" s="128"/>
      <c r="C109" s="84">
        <v>12</v>
      </c>
      <c r="D109" s="223"/>
      <c r="E109" s="93"/>
      <c r="F109" s="147" t="str">
        <f t="shared" si="93"/>
        <v/>
      </c>
      <c r="G109" s="148" t="str">
        <f t="shared" si="95"/>
        <v/>
      </c>
      <c r="H109" s="140"/>
      <c r="I109" s="149" t="str">
        <f t="shared" si="99"/>
        <v/>
      </c>
      <c r="J109" s="147" t="str">
        <f t="shared" si="100"/>
        <v/>
      </c>
      <c r="K109" s="148" t="str">
        <f t="shared" si="96"/>
        <v/>
      </c>
      <c r="L109" s="146"/>
      <c r="M109" s="149" t="str">
        <f t="shared" si="97"/>
        <v/>
      </c>
      <c r="N109" s="147" t="str">
        <f t="shared" si="101"/>
        <v/>
      </c>
      <c r="O109" s="148" t="str">
        <f t="shared" si="98"/>
        <v/>
      </c>
      <c r="P109" s="128"/>
      <c r="Q109" s="129"/>
      <c r="R109" s="128"/>
      <c r="S109" s="128"/>
      <c r="T109" s="128"/>
      <c r="U109" s="128"/>
      <c r="V109" s="128"/>
      <c r="W109" s="128"/>
      <c r="X109" s="128"/>
      <c r="Y109" s="128"/>
      <c r="Z109" s="128"/>
      <c r="AA109" s="128"/>
      <c r="AB109" s="128"/>
    </row>
    <row r="110" spans="2:28" ht="24.75" hidden="1" customHeight="1" outlineLevel="1" x14ac:dyDescent="0.4">
      <c r="B110" s="128"/>
      <c r="C110" s="84">
        <v>13</v>
      </c>
      <c r="D110" s="223"/>
      <c r="E110" s="93"/>
      <c r="F110" s="147" t="str">
        <f t="shared" ref="F110:F134" si="102">IF(E110="","",ROUNDDOWN(E110*$F$96,0))</f>
        <v/>
      </c>
      <c r="G110" s="148" t="str">
        <f t="shared" ref="G110:G134" si="103">IF(E110="","",SUM(E110:F110))</f>
        <v/>
      </c>
      <c r="H110" s="140"/>
      <c r="I110" s="149" t="str">
        <f t="shared" ref="I110:I134" si="104">IF(E110="","",SUM(I109,E110))</f>
        <v/>
      </c>
      <c r="J110" s="147" t="str">
        <f t="shared" ref="J110:J134" si="105">IF(F110="","",SUM(J109,F110))</f>
        <v/>
      </c>
      <c r="K110" s="148" t="str">
        <f t="shared" ref="K110:K134" si="106">IF(G110="","",SUM(K109,G110))</f>
        <v/>
      </c>
      <c r="L110" s="146"/>
      <c r="M110" s="149" t="str">
        <f t="shared" ref="M110:M134" si="107">IF(E110="","",$E$95-I110)</f>
        <v/>
      </c>
      <c r="N110" s="147" t="str">
        <f t="shared" si="101"/>
        <v/>
      </c>
      <c r="O110" s="148" t="str">
        <f t="shared" ref="O110:O134" si="108">IF(G110="","",$G$95-K110)</f>
        <v/>
      </c>
      <c r="P110" s="128"/>
      <c r="Q110" s="129"/>
      <c r="R110" s="128"/>
      <c r="S110" s="128"/>
      <c r="T110" s="128"/>
      <c r="U110" s="128"/>
      <c r="V110" s="128"/>
      <c r="W110" s="128"/>
      <c r="X110" s="128"/>
      <c r="Y110" s="128"/>
      <c r="Z110" s="128"/>
      <c r="AA110" s="128"/>
      <c r="AB110" s="128"/>
    </row>
    <row r="111" spans="2:28" ht="24.75" hidden="1" customHeight="1" outlineLevel="1" x14ac:dyDescent="0.4">
      <c r="B111" s="128"/>
      <c r="C111" s="84">
        <v>14</v>
      </c>
      <c r="D111" s="223"/>
      <c r="E111" s="93"/>
      <c r="F111" s="147" t="str">
        <f t="shared" si="102"/>
        <v/>
      </c>
      <c r="G111" s="148" t="str">
        <f t="shared" si="103"/>
        <v/>
      </c>
      <c r="H111" s="140"/>
      <c r="I111" s="149" t="str">
        <f t="shared" si="104"/>
        <v/>
      </c>
      <c r="J111" s="147" t="str">
        <f t="shared" si="105"/>
        <v/>
      </c>
      <c r="K111" s="148" t="str">
        <f t="shared" si="106"/>
        <v/>
      </c>
      <c r="L111" s="146"/>
      <c r="M111" s="149" t="str">
        <f t="shared" si="107"/>
        <v/>
      </c>
      <c r="N111" s="147" t="str">
        <f t="shared" si="101"/>
        <v/>
      </c>
      <c r="O111" s="148" t="str">
        <f t="shared" si="108"/>
        <v/>
      </c>
      <c r="P111" s="128"/>
      <c r="Q111" s="129"/>
      <c r="R111" s="128"/>
      <c r="S111" s="128"/>
      <c r="T111" s="128"/>
      <c r="U111" s="128"/>
      <c r="V111" s="128"/>
      <c r="W111" s="128"/>
      <c r="X111" s="128"/>
      <c r="Y111" s="128"/>
      <c r="Z111" s="128"/>
      <c r="AA111" s="128"/>
      <c r="AB111" s="128"/>
    </row>
    <row r="112" spans="2:28" ht="24.75" hidden="1" customHeight="1" outlineLevel="1" x14ac:dyDescent="0.4">
      <c r="B112" s="128"/>
      <c r="C112" s="84">
        <v>15</v>
      </c>
      <c r="D112" s="223"/>
      <c r="E112" s="93"/>
      <c r="F112" s="147" t="str">
        <f t="shared" si="102"/>
        <v/>
      </c>
      <c r="G112" s="148" t="str">
        <f t="shared" si="103"/>
        <v/>
      </c>
      <c r="H112" s="140"/>
      <c r="I112" s="149" t="str">
        <f t="shared" si="104"/>
        <v/>
      </c>
      <c r="J112" s="147" t="str">
        <f t="shared" si="105"/>
        <v/>
      </c>
      <c r="K112" s="148" t="str">
        <f t="shared" si="106"/>
        <v/>
      </c>
      <c r="L112" s="146"/>
      <c r="M112" s="149" t="str">
        <f t="shared" si="107"/>
        <v/>
      </c>
      <c r="N112" s="147" t="str">
        <f t="shared" si="101"/>
        <v/>
      </c>
      <c r="O112" s="148" t="str">
        <f t="shared" si="108"/>
        <v/>
      </c>
      <c r="P112" s="128"/>
      <c r="Q112" s="129"/>
      <c r="R112" s="128"/>
      <c r="S112" s="128"/>
      <c r="T112" s="128"/>
      <c r="U112" s="128"/>
      <c r="V112" s="128"/>
      <c r="W112" s="128"/>
      <c r="X112" s="128"/>
      <c r="Y112" s="128"/>
      <c r="Z112" s="128"/>
      <c r="AA112" s="128"/>
      <c r="AB112" s="128"/>
    </row>
    <row r="113" spans="2:28" ht="24.75" hidden="1" customHeight="1" outlineLevel="1" x14ac:dyDescent="0.4">
      <c r="B113" s="128"/>
      <c r="C113" s="84">
        <v>16</v>
      </c>
      <c r="D113" s="223"/>
      <c r="E113" s="93"/>
      <c r="F113" s="147" t="str">
        <f t="shared" si="102"/>
        <v/>
      </c>
      <c r="G113" s="148" t="str">
        <f t="shared" si="103"/>
        <v/>
      </c>
      <c r="H113" s="140"/>
      <c r="I113" s="149" t="str">
        <f t="shared" si="104"/>
        <v/>
      </c>
      <c r="J113" s="147" t="str">
        <f t="shared" si="105"/>
        <v/>
      </c>
      <c r="K113" s="148" t="str">
        <f t="shared" si="106"/>
        <v/>
      </c>
      <c r="L113" s="146"/>
      <c r="M113" s="149" t="str">
        <f t="shared" si="107"/>
        <v/>
      </c>
      <c r="N113" s="147" t="str">
        <f t="shared" si="101"/>
        <v/>
      </c>
      <c r="O113" s="148" t="str">
        <f t="shared" si="108"/>
        <v/>
      </c>
      <c r="P113" s="128"/>
      <c r="Q113" s="129"/>
      <c r="R113" s="128"/>
      <c r="S113" s="128"/>
      <c r="T113" s="128"/>
      <c r="U113" s="128"/>
      <c r="V113" s="128"/>
      <c r="W113" s="128"/>
      <c r="X113" s="128"/>
      <c r="Y113" s="128"/>
      <c r="Z113" s="128"/>
      <c r="AA113" s="128"/>
      <c r="AB113" s="128"/>
    </row>
    <row r="114" spans="2:28" ht="24.75" hidden="1" customHeight="1" outlineLevel="1" x14ac:dyDescent="0.4">
      <c r="B114" s="128"/>
      <c r="C114" s="84">
        <v>17</v>
      </c>
      <c r="D114" s="223"/>
      <c r="E114" s="93"/>
      <c r="F114" s="147" t="str">
        <f t="shared" si="102"/>
        <v/>
      </c>
      <c r="G114" s="148" t="str">
        <f t="shared" si="103"/>
        <v/>
      </c>
      <c r="H114" s="140"/>
      <c r="I114" s="149" t="str">
        <f t="shared" si="104"/>
        <v/>
      </c>
      <c r="J114" s="147" t="str">
        <f t="shared" si="105"/>
        <v/>
      </c>
      <c r="K114" s="148" t="str">
        <f t="shared" si="106"/>
        <v/>
      </c>
      <c r="L114" s="146"/>
      <c r="M114" s="149" t="str">
        <f t="shared" si="107"/>
        <v/>
      </c>
      <c r="N114" s="147" t="str">
        <f t="shared" si="101"/>
        <v/>
      </c>
      <c r="O114" s="148" t="str">
        <f t="shared" si="108"/>
        <v/>
      </c>
      <c r="P114" s="128"/>
      <c r="Q114" s="129"/>
      <c r="R114" s="128"/>
      <c r="S114" s="128"/>
      <c r="T114" s="128"/>
      <c r="U114" s="128"/>
      <c r="V114" s="128"/>
      <c r="W114" s="128"/>
      <c r="X114" s="128"/>
      <c r="Y114" s="128"/>
      <c r="Z114" s="128"/>
      <c r="AA114" s="128"/>
      <c r="AB114" s="128"/>
    </row>
    <row r="115" spans="2:28" ht="24.75" hidden="1" customHeight="1" outlineLevel="1" x14ac:dyDescent="0.4">
      <c r="B115" s="128"/>
      <c r="C115" s="84">
        <v>18</v>
      </c>
      <c r="D115" s="223"/>
      <c r="E115" s="93"/>
      <c r="F115" s="147" t="str">
        <f t="shared" si="102"/>
        <v/>
      </c>
      <c r="G115" s="148" t="str">
        <f t="shared" si="103"/>
        <v/>
      </c>
      <c r="H115" s="140"/>
      <c r="I115" s="149" t="str">
        <f t="shared" si="104"/>
        <v/>
      </c>
      <c r="J115" s="147" t="str">
        <f t="shared" si="105"/>
        <v/>
      </c>
      <c r="K115" s="148" t="str">
        <f t="shared" si="106"/>
        <v/>
      </c>
      <c r="L115" s="146"/>
      <c r="M115" s="149" t="str">
        <f t="shared" si="107"/>
        <v/>
      </c>
      <c r="N115" s="147" t="str">
        <f t="shared" si="101"/>
        <v/>
      </c>
      <c r="O115" s="148" t="str">
        <f t="shared" si="108"/>
        <v/>
      </c>
      <c r="P115" s="128"/>
      <c r="Q115" s="129"/>
      <c r="R115" s="128"/>
      <c r="S115" s="128"/>
      <c r="T115" s="128"/>
      <c r="U115" s="128"/>
      <c r="V115" s="128"/>
      <c r="W115" s="128"/>
      <c r="X115" s="128"/>
      <c r="Y115" s="128"/>
      <c r="Z115" s="128"/>
      <c r="AA115" s="128"/>
      <c r="AB115" s="128"/>
    </row>
    <row r="116" spans="2:28" ht="24.75" hidden="1" customHeight="1" outlineLevel="1" x14ac:dyDescent="0.4">
      <c r="B116" s="128"/>
      <c r="C116" s="84">
        <v>19</v>
      </c>
      <c r="D116" s="223"/>
      <c r="E116" s="93"/>
      <c r="F116" s="147" t="str">
        <f t="shared" si="102"/>
        <v/>
      </c>
      <c r="G116" s="148" t="str">
        <f t="shared" si="103"/>
        <v/>
      </c>
      <c r="H116" s="140"/>
      <c r="I116" s="149" t="str">
        <f t="shared" si="104"/>
        <v/>
      </c>
      <c r="J116" s="147" t="str">
        <f t="shared" si="105"/>
        <v/>
      </c>
      <c r="K116" s="148" t="str">
        <f t="shared" si="106"/>
        <v/>
      </c>
      <c r="L116" s="146"/>
      <c r="M116" s="149" t="str">
        <f t="shared" si="107"/>
        <v/>
      </c>
      <c r="N116" s="147" t="str">
        <f t="shared" si="101"/>
        <v/>
      </c>
      <c r="O116" s="148" t="str">
        <f t="shared" si="108"/>
        <v/>
      </c>
      <c r="P116" s="128"/>
      <c r="Q116" s="129"/>
      <c r="R116" s="128"/>
      <c r="S116" s="128"/>
      <c r="T116" s="128"/>
      <c r="U116" s="128"/>
      <c r="V116" s="128"/>
      <c r="W116" s="128"/>
      <c r="X116" s="128"/>
      <c r="Y116" s="128"/>
      <c r="Z116" s="128"/>
      <c r="AA116" s="128"/>
      <c r="AB116" s="128"/>
    </row>
    <row r="117" spans="2:28" ht="24.75" hidden="1" customHeight="1" outlineLevel="1" x14ac:dyDescent="0.4">
      <c r="B117" s="128"/>
      <c r="C117" s="84">
        <v>20</v>
      </c>
      <c r="D117" s="223"/>
      <c r="E117" s="93"/>
      <c r="F117" s="147" t="str">
        <f t="shared" si="102"/>
        <v/>
      </c>
      <c r="G117" s="148" t="str">
        <f t="shared" si="103"/>
        <v/>
      </c>
      <c r="H117" s="140"/>
      <c r="I117" s="149" t="str">
        <f t="shared" si="104"/>
        <v/>
      </c>
      <c r="J117" s="147" t="str">
        <f t="shared" si="105"/>
        <v/>
      </c>
      <c r="K117" s="148" t="str">
        <f t="shared" si="106"/>
        <v/>
      </c>
      <c r="L117" s="146"/>
      <c r="M117" s="149" t="str">
        <f t="shared" si="107"/>
        <v/>
      </c>
      <c r="N117" s="147" t="str">
        <f t="shared" si="101"/>
        <v/>
      </c>
      <c r="O117" s="148" t="str">
        <f t="shared" si="108"/>
        <v/>
      </c>
      <c r="P117" s="128"/>
      <c r="Q117" s="129"/>
      <c r="R117" s="128"/>
      <c r="S117" s="128"/>
      <c r="T117" s="128"/>
      <c r="U117" s="128"/>
      <c r="V117" s="128"/>
      <c r="W117" s="128"/>
      <c r="X117" s="128"/>
      <c r="Y117" s="128"/>
      <c r="Z117" s="128"/>
      <c r="AA117" s="128"/>
      <c r="AB117" s="128"/>
    </row>
    <row r="118" spans="2:28" ht="24.75" hidden="1" customHeight="1" outlineLevel="1" x14ac:dyDescent="0.4">
      <c r="B118" s="128"/>
      <c r="C118" s="84">
        <v>21</v>
      </c>
      <c r="D118" s="223"/>
      <c r="E118" s="93"/>
      <c r="F118" s="147" t="str">
        <f t="shared" si="102"/>
        <v/>
      </c>
      <c r="G118" s="148" t="str">
        <f t="shared" si="103"/>
        <v/>
      </c>
      <c r="H118" s="140"/>
      <c r="I118" s="149" t="str">
        <f t="shared" si="104"/>
        <v/>
      </c>
      <c r="J118" s="147" t="str">
        <f t="shared" si="105"/>
        <v/>
      </c>
      <c r="K118" s="148" t="str">
        <f t="shared" si="106"/>
        <v/>
      </c>
      <c r="L118" s="146"/>
      <c r="M118" s="149" t="str">
        <f t="shared" si="107"/>
        <v/>
      </c>
      <c r="N118" s="147" t="str">
        <f t="shared" si="101"/>
        <v/>
      </c>
      <c r="O118" s="148" t="str">
        <f t="shared" si="108"/>
        <v/>
      </c>
      <c r="P118" s="128"/>
      <c r="Q118" s="129"/>
      <c r="R118" s="128"/>
      <c r="S118" s="128"/>
      <c r="T118" s="128"/>
      <c r="U118" s="128"/>
      <c r="V118" s="128"/>
      <c r="W118" s="128"/>
      <c r="X118" s="128"/>
      <c r="Y118" s="128"/>
      <c r="Z118" s="128"/>
      <c r="AA118" s="128"/>
      <c r="AB118" s="128"/>
    </row>
    <row r="119" spans="2:28" ht="24.75" hidden="1" customHeight="1" outlineLevel="1" x14ac:dyDescent="0.4">
      <c r="B119" s="128"/>
      <c r="C119" s="84">
        <v>22</v>
      </c>
      <c r="D119" s="223"/>
      <c r="E119" s="93"/>
      <c r="F119" s="147" t="str">
        <f t="shared" si="102"/>
        <v/>
      </c>
      <c r="G119" s="148" t="str">
        <f t="shared" si="103"/>
        <v/>
      </c>
      <c r="H119" s="140"/>
      <c r="I119" s="149" t="str">
        <f t="shared" si="104"/>
        <v/>
      </c>
      <c r="J119" s="147" t="str">
        <f t="shared" si="105"/>
        <v/>
      </c>
      <c r="K119" s="148" t="str">
        <f t="shared" si="106"/>
        <v/>
      </c>
      <c r="L119" s="146"/>
      <c r="M119" s="149" t="str">
        <f t="shared" si="107"/>
        <v/>
      </c>
      <c r="N119" s="147" t="str">
        <f t="shared" si="101"/>
        <v/>
      </c>
      <c r="O119" s="148" t="str">
        <f t="shared" si="108"/>
        <v/>
      </c>
      <c r="P119" s="128"/>
      <c r="Q119" s="129"/>
      <c r="R119" s="128"/>
      <c r="S119" s="128"/>
      <c r="T119" s="128"/>
      <c r="U119" s="128"/>
      <c r="V119" s="128"/>
      <c r="W119" s="128"/>
      <c r="X119" s="128"/>
      <c r="Y119" s="128"/>
      <c r="Z119" s="128"/>
      <c r="AA119" s="128"/>
      <c r="AB119" s="128"/>
    </row>
    <row r="120" spans="2:28" ht="24.75" hidden="1" customHeight="1" outlineLevel="1" x14ac:dyDescent="0.4">
      <c r="B120" s="128"/>
      <c r="C120" s="84">
        <v>23</v>
      </c>
      <c r="D120" s="223"/>
      <c r="E120" s="93"/>
      <c r="F120" s="147" t="str">
        <f t="shared" si="102"/>
        <v/>
      </c>
      <c r="G120" s="148" t="str">
        <f t="shared" si="103"/>
        <v/>
      </c>
      <c r="H120" s="140"/>
      <c r="I120" s="149" t="str">
        <f t="shared" si="104"/>
        <v/>
      </c>
      <c r="J120" s="147" t="str">
        <f t="shared" si="105"/>
        <v/>
      </c>
      <c r="K120" s="148" t="str">
        <f t="shared" si="106"/>
        <v/>
      </c>
      <c r="L120" s="146"/>
      <c r="M120" s="149" t="str">
        <f t="shared" si="107"/>
        <v/>
      </c>
      <c r="N120" s="147" t="str">
        <f t="shared" si="101"/>
        <v/>
      </c>
      <c r="O120" s="148" t="str">
        <f t="shared" si="108"/>
        <v/>
      </c>
      <c r="P120" s="128"/>
      <c r="Q120" s="129"/>
      <c r="R120" s="128"/>
      <c r="S120" s="128"/>
      <c r="T120" s="128"/>
      <c r="U120" s="128"/>
      <c r="V120" s="128"/>
      <c r="W120" s="128"/>
      <c r="X120" s="128"/>
      <c r="Y120" s="128"/>
      <c r="Z120" s="128"/>
      <c r="AA120" s="128"/>
      <c r="AB120" s="128"/>
    </row>
    <row r="121" spans="2:28" ht="24.75" hidden="1" customHeight="1" outlineLevel="1" x14ac:dyDescent="0.4">
      <c r="B121" s="128"/>
      <c r="C121" s="84">
        <v>24</v>
      </c>
      <c r="D121" s="223"/>
      <c r="E121" s="93"/>
      <c r="F121" s="147" t="str">
        <f t="shared" si="102"/>
        <v/>
      </c>
      <c r="G121" s="148" t="str">
        <f t="shared" si="103"/>
        <v/>
      </c>
      <c r="H121" s="140"/>
      <c r="I121" s="149" t="str">
        <f t="shared" si="104"/>
        <v/>
      </c>
      <c r="J121" s="147" t="str">
        <f t="shared" si="105"/>
        <v/>
      </c>
      <c r="K121" s="148" t="str">
        <f t="shared" si="106"/>
        <v/>
      </c>
      <c r="L121" s="146"/>
      <c r="M121" s="149" t="str">
        <f t="shared" si="107"/>
        <v/>
      </c>
      <c r="N121" s="147" t="str">
        <f t="shared" si="101"/>
        <v/>
      </c>
      <c r="O121" s="148" t="str">
        <f t="shared" si="108"/>
        <v/>
      </c>
      <c r="P121" s="128"/>
      <c r="Q121" s="129"/>
      <c r="R121" s="128"/>
      <c r="S121" s="128"/>
      <c r="T121" s="128"/>
      <c r="U121" s="128"/>
      <c r="V121" s="128"/>
      <c r="W121" s="128"/>
      <c r="X121" s="128"/>
      <c r="Y121" s="128"/>
      <c r="Z121" s="128"/>
      <c r="AA121" s="128"/>
      <c r="AB121" s="128"/>
    </row>
    <row r="122" spans="2:28" ht="24.75" hidden="1" customHeight="1" outlineLevel="1" x14ac:dyDescent="0.4">
      <c r="B122" s="128"/>
      <c r="C122" s="84">
        <v>25</v>
      </c>
      <c r="D122" s="223"/>
      <c r="E122" s="93"/>
      <c r="F122" s="147" t="str">
        <f t="shared" si="102"/>
        <v/>
      </c>
      <c r="G122" s="148" t="str">
        <f t="shared" si="103"/>
        <v/>
      </c>
      <c r="H122" s="140"/>
      <c r="I122" s="149" t="str">
        <f t="shared" si="104"/>
        <v/>
      </c>
      <c r="J122" s="147" t="str">
        <f t="shared" si="105"/>
        <v/>
      </c>
      <c r="K122" s="148" t="str">
        <f t="shared" si="106"/>
        <v/>
      </c>
      <c r="L122" s="146"/>
      <c r="M122" s="149" t="str">
        <f t="shared" si="107"/>
        <v/>
      </c>
      <c r="N122" s="147" t="str">
        <f t="shared" si="101"/>
        <v/>
      </c>
      <c r="O122" s="148" t="str">
        <f t="shared" si="108"/>
        <v/>
      </c>
      <c r="P122" s="128"/>
      <c r="Q122" s="129"/>
      <c r="R122" s="128"/>
      <c r="S122" s="128"/>
      <c r="T122" s="128"/>
      <c r="U122" s="128"/>
      <c r="V122" s="128"/>
      <c r="W122" s="128"/>
      <c r="X122" s="128"/>
      <c r="Y122" s="128"/>
      <c r="Z122" s="128"/>
      <c r="AA122" s="128"/>
      <c r="AB122" s="128"/>
    </row>
    <row r="123" spans="2:28" ht="24.75" hidden="1" customHeight="1" outlineLevel="1" x14ac:dyDescent="0.4">
      <c r="B123" s="128"/>
      <c r="C123" s="84">
        <v>26</v>
      </c>
      <c r="D123" s="223"/>
      <c r="E123" s="93"/>
      <c r="F123" s="147" t="str">
        <f t="shared" si="102"/>
        <v/>
      </c>
      <c r="G123" s="148" t="str">
        <f t="shared" si="103"/>
        <v/>
      </c>
      <c r="H123" s="140"/>
      <c r="I123" s="149" t="str">
        <f t="shared" si="104"/>
        <v/>
      </c>
      <c r="J123" s="147" t="str">
        <f t="shared" si="105"/>
        <v/>
      </c>
      <c r="K123" s="148" t="str">
        <f t="shared" si="106"/>
        <v/>
      </c>
      <c r="L123" s="146"/>
      <c r="M123" s="149" t="str">
        <f t="shared" si="107"/>
        <v/>
      </c>
      <c r="N123" s="147" t="str">
        <f t="shared" si="101"/>
        <v/>
      </c>
      <c r="O123" s="148" t="str">
        <f t="shared" si="108"/>
        <v/>
      </c>
      <c r="P123" s="128"/>
      <c r="Q123" s="129"/>
      <c r="R123" s="128"/>
      <c r="S123" s="128"/>
      <c r="T123" s="128"/>
      <c r="U123" s="128"/>
      <c r="V123" s="128"/>
      <c r="W123" s="128"/>
      <c r="X123" s="128"/>
      <c r="Y123" s="128"/>
      <c r="Z123" s="128"/>
      <c r="AA123" s="128"/>
      <c r="AB123" s="128"/>
    </row>
    <row r="124" spans="2:28" ht="24.75" hidden="1" customHeight="1" outlineLevel="1" x14ac:dyDescent="0.4">
      <c r="B124" s="128"/>
      <c r="C124" s="84">
        <v>27</v>
      </c>
      <c r="D124" s="223"/>
      <c r="E124" s="93"/>
      <c r="F124" s="147" t="str">
        <f t="shared" si="102"/>
        <v/>
      </c>
      <c r="G124" s="148" t="str">
        <f t="shared" si="103"/>
        <v/>
      </c>
      <c r="H124" s="140"/>
      <c r="I124" s="149" t="str">
        <f t="shared" si="104"/>
        <v/>
      </c>
      <c r="J124" s="147" t="str">
        <f t="shared" si="105"/>
        <v/>
      </c>
      <c r="K124" s="148" t="str">
        <f t="shared" si="106"/>
        <v/>
      </c>
      <c r="L124" s="146"/>
      <c r="M124" s="149" t="str">
        <f t="shared" si="107"/>
        <v/>
      </c>
      <c r="N124" s="147" t="str">
        <f t="shared" si="101"/>
        <v/>
      </c>
      <c r="O124" s="148" t="str">
        <f t="shared" si="108"/>
        <v/>
      </c>
      <c r="P124" s="128"/>
      <c r="Q124" s="129"/>
      <c r="R124" s="128"/>
      <c r="S124" s="128"/>
      <c r="T124" s="128"/>
      <c r="U124" s="128"/>
      <c r="V124" s="128"/>
      <c r="W124" s="128"/>
      <c r="X124" s="128"/>
      <c r="Y124" s="128"/>
      <c r="Z124" s="128"/>
      <c r="AA124" s="128"/>
      <c r="AB124" s="128"/>
    </row>
    <row r="125" spans="2:28" ht="24.75" hidden="1" customHeight="1" outlineLevel="1" x14ac:dyDescent="0.4">
      <c r="B125" s="128"/>
      <c r="C125" s="84">
        <v>28</v>
      </c>
      <c r="D125" s="223"/>
      <c r="E125" s="93"/>
      <c r="F125" s="147" t="str">
        <f t="shared" si="102"/>
        <v/>
      </c>
      <c r="G125" s="148" t="str">
        <f t="shared" si="103"/>
        <v/>
      </c>
      <c r="H125" s="140"/>
      <c r="I125" s="149" t="str">
        <f t="shared" si="104"/>
        <v/>
      </c>
      <c r="J125" s="147" t="str">
        <f t="shared" si="105"/>
        <v/>
      </c>
      <c r="K125" s="148" t="str">
        <f t="shared" si="106"/>
        <v/>
      </c>
      <c r="L125" s="146"/>
      <c r="M125" s="149" t="str">
        <f t="shared" si="107"/>
        <v/>
      </c>
      <c r="N125" s="147" t="str">
        <f t="shared" si="101"/>
        <v/>
      </c>
      <c r="O125" s="148" t="str">
        <f t="shared" si="108"/>
        <v/>
      </c>
      <c r="P125" s="128"/>
      <c r="Q125" s="129"/>
      <c r="R125" s="128"/>
      <c r="S125" s="128"/>
      <c r="T125" s="128"/>
      <c r="U125" s="128"/>
      <c r="V125" s="128"/>
      <c r="W125" s="128"/>
      <c r="X125" s="128"/>
      <c r="Y125" s="128"/>
      <c r="Z125" s="128"/>
      <c r="AA125" s="128"/>
      <c r="AB125" s="128"/>
    </row>
    <row r="126" spans="2:28" ht="24.75" hidden="1" customHeight="1" outlineLevel="1" x14ac:dyDescent="0.4">
      <c r="B126" s="128"/>
      <c r="C126" s="84">
        <v>29</v>
      </c>
      <c r="D126" s="223"/>
      <c r="E126" s="93"/>
      <c r="F126" s="147" t="str">
        <f t="shared" si="102"/>
        <v/>
      </c>
      <c r="G126" s="148" t="str">
        <f t="shared" si="103"/>
        <v/>
      </c>
      <c r="H126" s="140"/>
      <c r="I126" s="149" t="str">
        <f t="shared" si="104"/>
        <v/>
      </c>
      <c r="J126" s="147" t="str">
        <f t="shared" si="105"/>
        <v/>
      </c>
      <c r="K126" s="148" t="str">
        <f t="shared" si="106"/>
        <v/>
      </c>
      <c r="L126" s="146"/>
      <c r="M126" s="149" t="str">
        <f t="shared" si="107"/>
        <v/>
      </c>
      <c r="N126" s="147" t="str">
        <f t="shared" si="101"/>
        <v/>
      </c>
      <c r="O126" s="148" t="str">
        <f t="shared" si="108"/>
        <v/>
      </c>
      <c r="P126" s="128"/>
      <c r="Q126" s="129"/>
      <c r="R126" s="128"/>
      <c r="S126" s="128"/>
      <c r="T126" s="128"/>
      <c r="U126" s="128"/>
      <c r="V126" s="128"/>
      <c r="W126" s="128"/>
      <c r="X126" s="128"/>
      <c r="Y126" s="128"/>
      <c r="Z126" s="128"/>
      <c r="AA126" s="128"/>
      <c r="AB126" s="128"/>
    </row>
    <row r="127" spans="2:28" ht="24.75" hidden="1" customHeight="1" outlineLevel="1" x14ac:dyDescent="0.4">
      <c r="B127" s="128"/>
      <c r="C127" s="84">
        <v>30</v>
      </c>
      <c r="D127" s="223"/>
      <c r="E127" s="93"/>
      <c r="F127" s="147" t="str">
        <f t="shared" si="102"/>
        <v/>
      </c>
      <c r="G127" s="148" t="str">
        <f t="shared" si="103"/>
        <v/>
      </c>
      <c r="H127" s="140"/>
      <c r="I127" s="149" t="str">
        <f t="shared" si="104"/>
        <v/>
      </c>
      <c r="J127" s="147" t="str">
        <f t="shared" si="105"/>
        <v/>
      </c>
      <c r="K127" s="148" t="str">
        <f t="shared" si="106"/>
        <v/>
      </c>
      <c r="L127" s="146"/>
      <c r="M127" s="149" t="str">
        <f t="shared" si="107"/>
        <v/>
      </c>
      <c r="N127" s="147" t="str">
        <f t="shared" si="101"/>
        <v/>
      </c>
      <c r="O127" s="148" t="str">
        <f t="shared" si="108"/>
        <v/>
      </c>
      <c r="P127" s="128"/>
      <c r="Q127" s="129"/>
      <c r="R127" s="128"/>
      <c r="S127" s="128"/>
      <c r="T127" s="128"/>
      <c r="U127" s="128"/>
      <c r="V127" s="128"/>
      <c r="W127" s="128"/>
      <c r="X127" s="128"/>
      <c r="Y127" s="128"/>
      <c r="Z127" s="128"/>
      <c r="AA127" s="128"/>
      <c r="AB127" s="128"/>
    </row>
    <row r="128" spans="2:28" ht="24.75" hidden="1" customHeight="1" outlineLevel="1" x14ac:dyDescent="0.4">
      <c r="B128" s="128"/>
      <c r="C128" s="84">
        <v>31</v>
      </c>
      <c r="D128" s="223"/>
      <c r="E128" s="93"/>
      <c r="F128" s="147" t="str">
        <f t="shared" si="102"/>
        <v/>
      </c>
      <c r="G128" s="148" t="str">
        <f t="shared" si="103"/>
        <v/>
      </c>
      <c r="H128" s="140"/>
      <c r="I128" s="149" t="str">
        <f t="shared" si="104"/>
        <v/>
      </c>
      <c r="J128" s="147" t="str">
        <f t="shared" si="105"/>
        <v/>
      </c>
      <c r="K128" s="148" t="str">
        <f t="shared" si="106"/>
        <v/>
      </c>
      <c r="L128" s="146"/>
      <c r="M128" s="149" t="str">
        <f t="shared" si="107"/>
        <v/>
      </c>
      <c r="N128" s="147" t="str">
        <f t="shared" si="101"/>
        <v/>
      </c>
      <c r="O128" s="148" t="str">
        <f t="shared" si="108"/>
        <v/>
      </c>
      <c r="P128" s="128"/>
      <c r="Q128" s="129"/>
      <c r="R128" s="128"/>
      <c r="S128" s="128"/>
      <c r="T128" s="128"/>
      <c r="U128" s="128"/>
      <c r="V128" s="128"/>
      <c r="W128" s="128"/>
      <c r="X128" s="128"/>
      <c r="Y128" s="128"/>
      <c r="Z128" s="128"/>
      <c r="AA128" s="128"/>
      <c r="AB128" s="128"/>
    </row>
    <row r="129" spans="2:28" ht="24.75" hidden="1" customHeight="1" outlineLevel="1" x14ac:dyDescent="0.4">
      <c r="B129" s="128"/>
      <c r="C129" s="84">
        <v>32</v>
      </c>
      <c r="D129" s="223"/>
      <c r="E129" s="93"/>
      <c r="F129" s="147" t="str">
        <f t="shared" si="102"/>
        <v/>
      </c>
      <c r="G129" s="148" t="str">
        <f t="shared" si="103"/>
        <v/>
      </c>
      <c r="H129" s="140"/>
      <c r="I129" s="149" t="str">
        <f t="shared" si="104"/>
        <v/>
      </c>
      <c r="J129" s="147" t="str">
        <f t="shared" si="105"/>
        <v/>
      </c>
      <c r="K129" s="148" t="str">
        <f t="shared" si="106"/>
        <v/>
      </c>
      <c r="L129" s="146"/>
      <c r="M129" s="149" t="str">
        <f t="shared" si="107"/>
        <v/>
      </c>
      <c r="N129" s="147" t="str">
        <f t="shared" si="101"/>
        <v/>
      </c>
      <c r="O129" s="148" t="str">
        <f t="shared" si="108"/>
        <v/>
      </c>
      <c r="P129" s="128"/>
      <c r="Q129" s="129"/>
      <c r="R129" s="128"/>
      <c r="S129" s="128"/>
      <c r="T129" s="128"/>
      <c r="U129" s="128"/>
      <c r="V129" s="128"/>
      <c r="W129" s="128"/>
      <c r="X129" s="128"/>
      <c r="Y129" s="128"/>
      <c r="Z129" s="128"/>
      <c r="AA129" s="128"/>
      <c r="AB129" s="128"/>
    </row>
    <row r="130" spans="2:28" ht="24.75" hidden="1" customHeight="1" outlineLevel="1" x14ac:dyDescent="0.4">
      <c r="B130" s="128"/>
      <c r="C130" s="84">
        <v>33</v>
      </c>
      <c r="D130" s="223"/>
      <c r="E130" s="93"/>
      <c r="F130" s="147" t="str">
        <f t="shared" si="102"/>
        <v/>
      </c>
      <c r="G130" s="148" t="str">
        <f t="shared" si="103"/>
        <v/>
      </c>
      <c r="H130" s="140"/>
      <c r="I130" s="149" t="str">
        <f t="shared" si="104"/>
        <v/>
      </c>
      <c r="J130" s="147" t="str">
        <f t="shared" si="105"/>
        <v/>
      </c>
      <c r="K130" s="148" t="str">
        <f t="shared" si="106"/>
        <v/>
      </c>
      <c r="L130" s="146"/>
      <c r="M130" s="149" t="str">
        <f t="shared" si="107"/>
        <v/>
      </c>
      <c r="N130" s="147" t="str">
        <f t="shared" si="101"/>
        <v/>
      </c>
      <c r="O130" s="148" t="str">
        <f t="shared" si="108"/>
        <v/>
      </c>
      <c r="P130" s="128"/>
      <c r="Q130" s="129"/>
      <c r="R130" s="128"/>
      <c r="S130" s="128"/>
      <c r="T130" s="128"/>
      <c r="U130" s="128"/>
      <c r="V130" s="128"/>
      <c r="W130" s="128"/>
      <c r="X130" s="128"/>
      <c r="Y130" s="128"/>
      <c r="Z130" s="128"/>
      <c r="AA130" s="128"/>
      <c r="AB130" s="128"/>
    </row>
    <row r="131" spans="2:28" ht="24.75" hidden="1" customHeight="1" outlineLevel="1" x14ac:dyDescent="0.4">
      <c r="B131" s="128"/>
      <c r="C131" s="84">
        <v>34</v>
      </c>
      <c r="D131" s="223"/>
      <c r="E131" s="93"/>
      <c r="F131" s="147" t="str">
        <f t="shared" si="102"/>
        <v/>
      </c>
      <c r="G131" s="148" t="str">
        <f t="shared" si="103"/>
        <v/>
      </c>
      <c r="H131" s="140"/>
      <c r="I131" s="149" t="str">
        <f t="shared" si="104"/>
        <v/>
      </c>
      <c r="J131" s="147" t="str">
        <f t="shared" si="105"/>
        <v/>
      </c>
      <c r="K131" s="148" t="str">
        <f t="shared" si="106"/>
        <v/>
      </c>
      <c r="L131" s="146"/>
      <c r="M131" s="149" t="str">
        <f t="shared" si="107"/>
        <v/>
      </c>
      <c r="N131" s="147" t="str">
        <f t="shared" si="101"/>
        <v/>
      </c>
      <c r="O131" s="148" t="str">
        <f t="shared" si="108"/>
        <v/>
      </c>
      <c r="P131" s="128"/>
      <c r="Q131" s="129"/>
      <c r="R131" s="128"/>
      <c r="S131" s="128"/>
      <c r="T131" s="128"/>
      <c r="U131" s="128"/>
      <c r="V131" s="128"/>
      <c r="W131" s="128"/>
      <c r="X131" s="128"/>
      <c r="Y131" s="128"/>
      <c r="Z131" s="128"/>
      <c r="AA131" s="128"/>
      <c r="AB131" s="128"/>
    </row>
    <row r="132" spans="2:28" ht="24.75" hidden="1" customHeight="1" outlineLevel="1" x14ac:dyDescent="0.4">
      <c r="B132" s="128"/>
      <c r="C132" s="84">
        <v>35</v>
      </c>
      <c r="D132" s="223"/>
      <c r="E132" s="93"/>
      <c r="F132" s="147" t="str">
        <f t="shared" si="102"/>
        <v/>
      </c>
      <c r="G132" s="148" t="str">
        <f t="shared" si="103"/>
        <v/>
      </c>
      <c r="H132" s="140"/>
      <c r="I132" s="149" t="str">
        <f t="shared" si="104"/>
        <v/>
      </c>
      <c r="J132" s="147" t="str">
        <f t="shared" si="105"/>
        <v/>
      </c>
      <c r="K132" s="148" t="str">
        <f t="shared" si="106"/>
        <v/>
      </c>
      <c r="L132" s="146"/>
      <c r="M132" s="149" t="str">
        <f t="shared" si="107"/>
        <v/>
      </c>
      <c r="N132" s="147" t="str">
        <f t="shared" si="101"/>
        <v/>
      </c>
      <c r="O132" s="148" t="str">
        <f t="shared" si="108"/>
        <v/>
      </c>
      <c r="P132" s="128"/>
      <c r="Q132" s="129"/>
      <c r="R132" s="128"/>
      <c r="S132" s="128"/>
      <c r="T132" s="128"/>
      <c r="U132" s="128"/>
      <c r="V132" s="128"/>
      <c r="W132" s="128"/>
      <c r="X132" s="128"/>
      <c r="Y132" s="128"/>
      <c r="Z132" s="128"/>
      <c r="AA132" s="128"/>
      <c r="AB132" s="128"/>
    </row>
    <row r="133" spans="2:28" ht="24.75" hidden="1" customHeight="1" outlineLevel="1" x14ac:dyDescent="0.4">
      <c r="B133" s="128"/>
      <c r="C133" s="84">
        <v>36</v>
      </c>
      <c r="D133" s="223"/>
      <c r="E133" s="93"/>
      <c r="F133" s="147" t="str">
        <f t="shared" si="102"/>
        <v/>
      </c>
      <c r="G133" s="148" t="str">
        <f t="shared" si="103"/>
        <v/>
      </c>
      <c r="H133" s="140"/>
      <c r="I133" s="149" t="str">
        <f t="shared" si="104"/>
        <v/>
      </c>
      <c r="J133" s="147" t="str">
        <f t="shared" si="105"/>
        <v/>
      </c>
      <c r="K133" s="148" t="str">
        <f t="shared" si="106"/>
        <v/>
      </c>
      <c r="L133" s="146"/>
      <c r="M133" s="149" t="str">
        <f t="shared" si="107"/>
        <v/>
      </c>
      <c r="N133" s="147" t="str">
        <f t="shared" si="101"/>
        <v/>
      </c>
      <c r="O133" s="148" t="str">
        <f t="shared" si="108"/>
        <v/>
      </c>
      <c r="P133" s="128"/>
      <c r="Q133" s="129"/>
      <c r="R133" s="128"/>
      <c r="S133" s="128"/>
      <c r="T133" s="128"/>
      <c r="U133" s="128"/>
      <c r="V133" s="128"/>
      <c r="W133" s="128"/>
      <c r="X133" s="128"/>
      <c r="Y133" s="128"/>
      <c r="Z133" s="128"/>
      <c r="AA133" s="128"/>
      <c r="AB133" s="128"/>
    </row>
    <row r="134" spans="2:28" ht="24.75" customHeight="1" collapsed="1" x14ac:dyDescent="0.4">
      <c r="B134" s="128"/>
      <c r="C134" s="84"/>
      <c r="D134" s="223"/>
      <c r="E134" s="93"/>
      <c r="F134" s="147" t="str">
        <f t="shared" si="102"/>
        <v/>
      </c>
      <c r="G134" s="148" t="str">
        <f t="shared" si="103"/>
        <v/>
      </c>
      <c r="H134" s="140"/>
      <c r="I134" s="149" t="str">
        <f t="shared" si="104"/>
        <v/>
      </c>
      <c r="J134" s="147" t="str">
        <f t="shared" si="105"/>
        <v/>
      </c>
      <c r="K134" s="148" t="str">
        <f t="shared" si="106"/>
        <v/>
      </c>
      <c r="L134" s="146"/>
      <c r="M134" s="149" t="str">
        <f t="shared" si="107"/>
        <v/>
      </c>
      <c r="N134" s="147" t="str">
        <f t="shared" si="101"/>
        <v/>
      </c>
      <c r="O134" s="148" t="str">
        <f t="shared" si="108"/>
        <v/>
      </c>
      <c r="P134" s="128"/>
      <c r="Q134" s="129"/>
      <c r="R134" s="128"/>
      <c r="S134" s="128"/>
      <c r="T134" s="128"/>
      <c r="U134" s="128"/>
      <c r="V134" s="128"/>
      <c r="W134" s="128"/>
      <c r="X134" s="128"/>
      <c r="Y134" s="128"/>
      <c r="Z134" s="128"/>
      <c r="AA134" s="128"/>
      <c r="AB134" s="128"/>
    </row>
    <row r="135" spans="2:28" ht="24.75" customHeight="1" thickBot="1" x14ac:dyDescent="0.45">
      <c r="B135" s="128"/>
      <c r="C135" s="85">
        <v>99</v>
      </c>
      <c r="D135" s="224"/>
      <c r="E135" s="94"/>
      <c r="F135" s="151" t="str">
        <f t="shared" si="93"/>
        <v/>
      </c>
      <c r="G135" s="152" t="str">
        <f t="shared" si="95"/>
        <v/>
      </c>
      <c r="H135" s="140"/>
      <c r="I135" s="153" t="str">
        <f t="shared" si="99"/>
        <v/>
      </c>
      <c r="J135" s="151" t="str">
        <f t="shared" si="100"/>
        <v/>
      </c>
      <c r="K135" s="152" t="str">
        <f t="shared" si="96"/>
        <v/>
      </c>
      <c r="L135" s="146"/>
      <c r="M135" s="153" t="str">
        <f t="shared" si="97"/>
        <v/>
      </c>
      <c r="N135" s="151" t="str">
        <f t="shared" si="101"/>
        <v/>
      </c>
      <c r="O135" s="152" t="str">
        <f t="shared" si="98"/>
        <v/>
      </c>
      <c r="P135" s="128"/>
      <c r="Q135" s="129"/>
      <c r="R135" s="128"/>
      <c r="S135" s="128"/>
      <c r="T135" s="128"/>
      <c r="U135" s="128"/>
      <c r="V135" s="128"/>
      <c r="W135" s="128"/>
      <c r="X135" s="128"/>
      <c r="Y135" s="128"/>
      <c r="Z135" s="128"/>
      <c r="AA135" s="128"/>
      <c r="AB135" s="128"/>
    </row>
    <row r="136" spans="2:28" ht="24.75" customHeight="1" thickTop="1" x14ac:dyDescent="0.4">
      <c r="B136" s="128"/>
      <c r="C136" s="86"/>
      <c r="D136" s="156"/>
      <c r="E136" s="157">
        <f>SUM(E98:E135)</f>
        <v>0</v>
      </c>
      <c r="F136" s="154">
        <f t="shared" ref="F136" si="109">SUM(F98:F135)</f>
        <v>0</v>
      </c>
      <c r="G136" s="155">
        <f t="shared" ref="G136" si="110">SUM(G98:G135)</f>
        <v>0</v>
      </c>
      <c r="H136" s="140"/>
      <c r="I136" s="146"/>
      <c r="J136" s="146"/>
      <c r="K136" s="146"/>
      <c r="L136" s="146"/>
      <c r="M136" s="146"/>
      <c r="N136" s="146"/>
      <c r="O136" s="146"/>
      <c r="P136" s="128"/>
      <c r="Q136" s="129"/>
      <c r="R136" s="128"/>
      <c r="S136" s="128"/>
      <c r="T136" s="128"/>
      <c r="U136" s="181"/>
      <c r="V136" s="128"/>
      <c r="W136" s="128"/>
      <c r="X136" s="128"/>
      <c r="Y136" s="128"/>
      <c r="Z136" s="128"/>
      <c r="AA136" s="128"/>
      <c r="AB136" s="128"/>
    </row>
  </sheetData>
  <sheetProtection sheet="1" objects="1" scenarios="1"/>
  <mergeCells count="12">
    <mergeCell ref="C95:D95"/>
    <mergeCell ref="C7:D7"/>
    <mergeCell ref="C6:D6"/>
    <mergeCell ref="C50:D50"/>
    <mergeCell ref="C51:D51"/>
    <mergeCell ref="C94:D94"/>
    <mergeCell ref="I4:J4"/>
    <mergeCell ref="I3:J3"/>
    <mergeCell ref="C3:C4"/>
    <mergeCell ref="D3:D4"/>
    <mergeCell ref="F4:H4"/>
    <mergeCell ref="F3:H3"/>
  </mergeCells>
  <phoneticPr fontId="1"/>
  <dataValidations count="1">
    <dataValidation type="whole" allowBlank="1" showInputMessage="1" showErrorMessage="1" error="第1回目なら　1　だけ入力" prompt="数字のみを入力" sqref="D3:D4" xr:uid="{B3DFEC33-1748-406C-884A-990BA9C84CA5}">
      <formula1>1</formula1>
      <formula2>100</formula2>
    </dataValidation>
  </dataValidations>
  <printOptions horizontalCentered="1"/>
  <pageMargins left="0.70866141732283472" right="0.31496062992125984" top="0.74803149606299213" bottom="0.35433070866141736" header="0.31496062992125984" footer="0.31496062992125984"/>
  <pageSetup paperSize="9"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6EE73-1A98-4A10-8873-242DEEC0BBFA}">
  <sheetPr>
    <tabColor theme="4" tint="-0.499984740745262"/>
    <pageSetUpPr fitToPage="1"/>
  </sheetPr>
  <dimension ref="A2:W47"/>
  <sheetViews>
    <sheetView showGridLines="0" view="pageBreakPreview" zoomScale="50" zoomScaleNormal="100" zoomScaleSheetLayoutView="50" workbookViewId="0">
      <selection activeCell="L46" sqref="L46:O47"/>
    </sheetView>
  </sheetViews>
  <sheetFormatPr defaultRowHeight="18.75" customHeight="1" x14ac:dyDescent="0.4"/>
  <cols>
    <col min="1" max="1" width="3.125" style="1" customWidth="1"/>
    <col min="2" max="2" width="2.375" style="1" customWidth="1"/>
    <col min="3" max="3" width="3.5" style="1" customWidth="1"/>
    <col min="4" max="4" width="8.25" style="1" customWidth="1"/>
    <col min="5" max="5" width="8.875" style="1" customWidth="1"/>
    <col min="6" max="6" width="14.25" style="1" customWidth="1"/>
    <col min="7" max="7" width="10.125" style="1" customWidth="1"/>
    <col min="8" max="9" width="6.375" style="1" customWidth="1"/>
    <col min="10" max="10" width="6" style="1" customWidth="1"/>
    <col min="11" max="11" width="17.5" style="1" customWidth="1"/>
    <col min="12" max="12" width="17.5" style="2" customWidth="1"/>
    <col min="13" max="13" width="17.5" style="1" customWidth="1"/>
    <col min="14" max="14" width="2" style="1" customWidth="1"/>
    <col min="15" max="15" width="9" style="14"/>
    <col min="16" max="18" width="9" style="1"/>
    <col min="19" max="19" width="14.375" style="1" customWidth="1"/>
    <col min="20" max="20" width="35.375" style="1" customWidth="1"/>
    <col min="21" max="16384" width="9" style="1"/>
  </cols>
  <sheetData>
    <row r="2" spans="2:17" ht="9.75" customHeight="1" x14ac:dyDescent="0.4">
      <c r="B2" s="3"/>
      <c r="C2" s="3"/>
      <c r="D2" s="3"/>
      <c r="E2" s="3"/>
      <c r="F2" s="3"/>
      <c r="G2" s="3"/>
      <c r="H2" s="3"/>
      <c r="I2" s="3"/>
      <c r="J2" s="3"/>
      <c r="K2" s="3"/>
      <c r="L2" s="21"/>
      <c r="M2" s="3"/>
      <c r="N2" s="3"/>
    </row>
    <row r="3" spans="2:17" s="52" customFormat="1" ht="18.75" customHeight="1" x14ac:dyDescent="0.4">
      <c r="B3" s="32"/>
      <c r="C3" s="32"/>
      <c r="D3" s="32"/>
      <c r="E3" s="32"/>
      <c r="F3" s="32"/>
      <c r="G3" s="32"/>
      <c r="H3" s="32"/>
      <c r="I3" s="32"/>
      <c r="J3" s="32"/>
      <c r="K3" s="49"/>
      <c r="L3" s="115" t="s">
        <v>52</v>
      </c>
      <c r="M3" s="54" t="str">
        <f>IF(請求【入力】!I3="","",請求【入力】!I3)</f>
        <v/>
      </c>
      <c r="N3" s="50"/>
      <c r="O3" s="51"/>
      <c r="P3" s="1"/>
      <c r="Q3" s="1"/>
    </row>
    <row r="4" spans="2:17" s="52" customFormat="1" ht="18.75" customHeight="1" x14ac:dyDescent="0.4">
      <c r="B4" s="32"/>
      <c r="C4" s="32"/>
      <c r="D4" s="32"/>
      <c r="E4" s="32"/>
      <c r="F4" s="32"/>
      <c r="G4" s="32"/>
      <c r="H4" s="32"/>
      <c r="I4" s="32"/>
      <c r="J4" s="32"/>
      <c r="K4" s="49"/>
      <c r="L4" s="115" t="s">
        <v>50</v>
      </c>
      <c r="M4" s="54" t="str">
        <f>IF(請求【入力】!I4="","",請求【入力】!I4)</f>
        <v/>
      </c>
      <c r="N4" s="50"/>
      <c r="O4" s="51"/>
      <c r="P4" s="1"/>
      <c r="Q4" s="1"/>
    </row>
    <row r="5" spans="2:17" s="52" customFormat="1" ht="18.75" customHeight="1" x14ac:dyDescent="0.4">
      <c r="B5" s="32"/>
      <c r="C5" s="96" t="s">
        <v>6</v>
      </c>
      <c r="D5" s="32"/>
      <c r="E5" s="32"/>
      <c r="F5" s="32"/>
      <c r="G5" s="32"/>
      <c r="H5" s="32"/>
      <c r="I5" s="32"/>
      <c r="J5" s="32"/>
      <c r="K5" s="32"/>
      <c r="L5" s="53"/>
      <c r="M5" s="32"/>
      <c r="N5" s="32"/>
      <c r="O5" s="51"/>
      <c r="P5" s="1"/>
      <c r="Q5" s="1"/>
    </row>
    <row r="6" spans="2:17" ht="15.75" customHeight="1" x14ac:dyDescent="0.4">
      <c r="B6" s="3"/>
      <c r="C6" s="22"/>
      <c r="D6" s="22"/>
      <c r="E6" s="22"/>
      <c r="F6" s="22"/>
      <c r="G6" s="22"/>
      <c r="H6" s="22"/>
      <c r="I6" s="22"/>
      <c r="J6" s="22"/>
      <c r="K6" s="22"/>
      <c r="L6" s="22"/>
      <c r="M6" s="22"/>
      <c r="N6" s="22"/>
    </row>
    <row r="7" spans="2:17" ht="35.25" x14ac:dyDescent="0.4">
      <c r="B7" s="3"/>
      <c r="C7" s="239" t="s">
        <v>68</v>
      </c>
      <c r="D7" s="239"/>
      <c r="E7" s="239"/>
      <c r="F7" s="239"/>
      <c r="G7" s="239"/>
      <c r="H7" s="239"/>
      <c r="I7" s="239"/>
      <c r="J7" s="239"/>
      <c r="K7" s="239"/>
      <c r="L7" s="239"/>
      <c r="M7" s="239"/>
      <c r="N7" s="25"/>
    </row>
    <row r="8" spans="2:17" ht="15.75" customHeight="1" x14ac:dyDescent="0.4">
      <c r="B8" s="3"/>
      <c r="C8" s="22"/>
      <c r="D8" s="22"/>
      <c r="E8" s="22"/>
      <c r="F8" s="22"/>
      <c r="G8" s="22"/>
      <c r="H8" s="22"/>
      <c r="I8" s="22"/>
      <c r="J8" s="22"/>
      <c r="K8" s="22"/>
      <c r="L8" s="22"/>
      <c r="M8" s="22"/>
      <c r="N8" s="22"/>
    </row>
    <row r="9" spans="2:17" ht="31.5" customHeight="1" x14ac:dyDescent="0.4">
      <c r="B9" s="3"/>
      <c r="C9" s="240" t="s">
        <v>2</v>
      </c>
      <c r="D9" s="240"/>
      <c r="E9" s="240"/>
      <c r="F9" s="310" t="str">
        <f>IF(見積書【入力・印刷】!F9="","",見積書【入力・印刷】!F9)</f>
        <v/>
      </c>
      <c r="G9" s="310"/>
      <c r="H9" s="310"/>
      <c r="I9" s="60"/>
      <c r="J9" s="242" t="s">
        <v>7</v>
      </c>
      <c r="K9" s="309" t="str">
        <f>IF(見積書【入力・印刷】!K9="","",見積書【入力・印刷】!K9)</f>
        <v/>
      </c>
      <c r="L9" s="309"/>
      <c r="M9" s="309"/>
      <c r="N9" s="26"/>
      <c r="O9" s="15" t="s">
        <v>73</v>
      </c>
      <c r="P9" s="11"/>
    </row>
    <row r="10" spans="2:17" ht="31.5" customHeight="1" x14ac:dyDescent="0.4">
      <c r="B10" s="3"/>
      <c r="C10" s="244" t="s">
        <v>202</v>
      </c>
      <c r="D10" s="244"/>
      <c r="E10" s="244"/>
      <c r="F10" s="311" t="str">
        <f>IF(見積書【入力・印刷】!F10="","",見積書【入力・印刷】!F10)</f>
        <v/>
      </c>
      <c r="G10" s="311"/>
      <c r="H10" s="311"/>
      <c r="I10" s="58"/>
      <c r="J10" s="242"/>
      <c r="K10" s="312" t="str">
        <f>IF(見積書【入力・印刷】!K10="","",見積書【入力・印刷】!K10)</f>
        <v/>
      </c>
      <c r="L10" s="312"/>
      <c r="M10" s="312"/>
      <c r="N10" s="27"/>
      <c r="O10" s="16"/>
      <c r="P10" s="10"/>
    </row>
    <row r="11" spans="2:17" ht="31.5" customHeight="1" x14ac:dyDescent="0.4">
      <c r="B11" s="3"/>
      <c r="C11" s="253" t="s">
        <v>51</v>
      </c>
      <c r="D11" s="253"/>
      <c r="E11" s="253"/>
      <c r="F11" s="313" t="str">
        <f>IF(見積書【入力・印刷】!F11="","",見積書【入力・印刷】!F11)</f>
        <v/>
      </c>
      <c r="G11" s="313"/>
      <c r="H11" s="313"/>
      <c r="I11" s="58"/>
      <c r="J11" s="242" t="s">
        <v>8</v>
      </c>
      <c r="K11" s="307" t="str">
        <f>IF(見積書【入力・印刷】!K11="","",見積書【入力・印刷】!K11)</f>
        <v/>
      </c>
      <c r="L11" s="307"/>
      <c r="M11" s="307"/>
      <c r="N11" s="27"/>
      <c r="O11" s="16"/>
      <c r="P11" s="10"/>
    </row>
    <row r="12" spans="2:17" ht="31.5" customHeight="1" x14ac:dyDescent="0.4">
      <c r="B12" s="3"/>
      <c r="C12" s="253" t="s">
        <v>53</v>
      </c>
      <c r="D12" s="253"/>
      <c r="E12" s="253"/>
      <c r="F12" s="308" t="str">
        <f>IF(見積書【入力・印刷】!F12="","",見積書【入力・印刷】!F12)</f>
        <v/>
      </c>
      <c r="G12" s="308"/>
      <c r="H12" s="308"/>
      <c r="I12" s="59"/>
      <c r="J12" s="242"/>
      <c r="K12" s="309" t="str">
        <f>IF(見積書【入力・印刷】!K12="","",見積書【入力・印刷】!K12)</f>
        <v/>
      </c>
      <c r="L12" s="309"/>
      <c r="M12" s="309"/>
      <c r="N12" s="28"/>
      <c r="O12" s="16"/>
      <c r="P12" s="10"/>
    </row>
    <row r="13" spans="2:17" ht="24.75" customHeight="1" x14ac:dyDescent="0.4">
      <c r="B13" s="3"/>
      <c r="C13" s="3"/>
      <c r="D13" s="3"/>
      <c r="E13" s="3"/>
      <c r="F13" s="3"/>
      <c r="G13" s="3"/>
      <c r="H13" s="3"/>
      <c r="I13" s="3"/>
      <c r="J13" s="4"/>
      <c r="K13" s="285"/>
      <c r="L13" s="285"/>
      <c r="M13" s="285"/>
      <c r="N13" s="12"/>
      <c r="O13" s="16"/>
      <c r="P13" s="10"/>
    </row>
    <row r="14" spans="2:17" ht="18.75" customHeight="1" x14ac:dyDescent="0.4">
      <c r="B14" s="3"/>
      <c r="C14" s="3"/>
      <c r="D14" s="3"/>
      <c r="F14" s="3"/>
      <c r="G14" s="3"/>
      <c r="H14" s="3"/>
      <c r="I14" s="3"/>
      <c r="J14" s="3"/>
      <c r="K14" s="21"/>
      <c r="L14" s="3"/>
      <c r="M14" s="3"/>
      <c r="N14" s="3"/>
    </row>
    <row r="15" spans="2:17" s="8" customFormat="1" ht="28.5" x14ac:dyDescent="0.4">
      <c r="B15" s="33"/>
      <c r="C15" s="317">
        <f>IF(C16="","",M18)</f>
        <v>0</v>
      </c>
      <c r="D15" s="317"/>
      <c r="E15" s="317"/>
      <c r="F15" s="317"/>
      <c r="G15" s="317"/>
      <c r="H15" s="317"/>
      <c r="I15" s="317"/>
      <c r="J15" s="317"/>
      <c r="K15" s="317"/>
      <c r="L15" s="317"/>
      <c r="M15" s="317"/>
      <c r="N15" s="29"/>
      <c r="O15" s="16" t="s">
        <v>54</v>
      </c>
    </row>
    <row r="16" spans="2:17" ht="18.75" customHeight="1" x14ac:dyDescent="0.4">
      <c r="B16" s="3"/>
      <c r="C16" s="324">
        <f>IF(請求【入力】!D3="","",請求【入力】!D3)</f>
        <v>1</v>
      </c>
      <c r="D16" s="324"/>
      <c r="E16" s="97" t="str">
        <f>IF(M28=請求【入力】!G7,"完了","")</f>
        <v/>
      </c>
      <c r="F16" s="3"/>
      <c r="G16" s="3"/>
      <c r="H16" s="3"/>
      <c r="I16" s="3"/>
      <c r="J16" s="3"/>
      <c r="K16" s="3"/>
      <c r="L16" s="21"/>
      <c r="M16" s="30"/>
      <c r="N16" s="30"/>
    </row>
    <row r="17" spans="2:19" ht="18.75" customHeight="1" x14ac:dyDescent="0.4">
      <c r="B17" s="3"/>
      <c r="C17" s="287" t="str">
        <f>E34&amp;"  "&amp;G34</f>
        <v xml:space="preserve">  </v>
      </c>
      <c r="D17" s="278"/>
      <c r="E17" s="278"/>
      <c r="F17" s="278"/>
      <c r="G17" s="95"/>
      <c r="H17" s="95"/>
      <c r="I17" s="95"/>
      <c r="J17" s="63" t="s">
        <v>63</v>
      </c>
      <c r="K17" s="38" t="s">
        <v>3</v>
      </c>
      <c r="L17" s="39" t="s">
        <v>4</v>
      </c>
      <c r="M17" s="40" t="s">
        <v>5</v>
      </c>
      <c r="N17" s="9"/>
    </row>
    <row r="18" spans="2:19" ht="22.5" customHeight="1" x14ac:dyDescent="0.4">
      <c r="B18" s="3"/>
      <c r="C18" s="325">
        <f>IF(見積書【入力・印刷】!C18="","",見積書【入力・印刷】!C18)</f>
        <v>555</v>
      </c>
      <c r="D18" s="326"/>
      <c r="E18" s="326"/>
      <c r="F18" s="326"/>
      <c r="G18" s="326"/>
      <c r="H18" s="326"/>
      <c r="I18" s="326"/>
      <c r="J18" s="61"/>
      <c r="K18" s="318">
        <f>IF(C16="","",SUM(K20:K22))</f>
        <v>0</v>
      </c>
      <c r="L18" s="320">
        <f>IF(C16="","",SUM(L20:L22))</f>
        <v>0</v>
      </c>
      <c r="M18" s="322">
        <f>IF(C16="","",SUM(M20:M22))</f>
        <v>0</v>
      </c>
      <c r="N18" s="31"/>
    </row>
    <row r="19" spans="2:19" ht="22.5" customHeight="1" x14ac:dyDescent="0.4">
      <c r="B19" s="3"/>
      <c r="C19" s="327"/>
      <c r="D19" s="328"/>
      <c r="E19" s="328"/>
      <c r="F19" s="328"/>
      <c r="G19" s="328"/>
      <c r="H19" s="328"/>
      <c r="I19" s="328"/>
      <c r="J19" s="62"/>
      <c r="K19" s="319"/>
      <c r="L19" s="321"/>
      <c r="M19" s="323"/>
      <c r="N19" s="31"/>
    </row>
    <row r="20" spans="2:19" ht="39" customHeight="1" x14ac:dyDescent="0.4">
      <c r="B20" s="3"/>
      <c r="C20" s="64" t="s">
        <v>71</v>
      </c>
      <c r="D20" s="315">
        <f>IF(見積書【入力・印刷】!D20="","",見積書【入力・印刷】!D20)</f>
        <v>555</v>
      </c>
      <c r="E20" s="316"/>
      <c r="F20" s="316"/>
      <c r="G20" s="316"/>
      <c r="H20" s="316"/>
      <c r="I20" s="316"/>
      <c r="J20" s="116">
        <f>請求【入力】!F8</f>
        <v>0.1</v>
      </c>
      <c r="K20" s="66">
        <f>IF(D20="","",VLOOKUP($C$16,請求【入力】!C9:G47,3,FALSE))</f>
        <v>0</v>
      </c>
      <c r="L20" s="67" t="str">
        <f>IF(D20="","",VLOOKUP(C16,請求【入力】!C9:G47,4,FALSE))</f>
        <v/>
      </c>
      <c r="M20" s="68" t="str">
        <f>IF(D20="","",VLOOKUP(C16,請求【入力】!C9:G47,5,FALSE))</f>
        <v/>
      </c>
      <c r="N20" s="6"/>
      <c r="O20" s="16" t="s">
        <v>55</v>
      </c>
    </row>
    <row r="21" spans="2:19" ht="39" customHeight="1" x14ac:dyDescent="0.4">
      <c r="B21" s="3"/>
      <c r="C21" s="64" t="s">
        <v>72</v>
      </c>
      <c r="D21" s="315" t="str">
        <f>IF(見積書【入力・印刷】!D21="","",見積書【入力・印刷】!D21)</f>
        <v/>
      </c>
      <c r="E21" s="316"/>
      <c r="F21" s="316"/>
      <c r="G21" s="316"/>
      <c r="H21" s="316"/>
      <c r="I21" s="316"/>
      <c r="J21" s="116">
        <f>請求【入力】!F52</f>
        <v>0.08</v>
      </c>
      <c r="K21" s="66" t="str">
        <f>IF(D21="","",VLOOKUP($C$16,請求【入力】!C53:G91,3,FALSE))</f>
        <v/>
      </c>
      <c r="L21" s="67" t="str">
        <f t="shared" ref="L21:L22" si="0">IF(K21="","",K21*J21)</f>
        <v/>
      </c>
      <c r="M21" s="68" t="str">
        <f t="shared" ref="M21:M22" si="1">IF(K21="","",K21+L21)</f>
        <v/>
      </c>
      <c r="N21" s="6"/>
      <c r="O21" s="16" t="s">
        <v>56</v>
      </c>
    </row>
    <row r="22" spans="2:19" ht="39" customHeight="1" x14ac:dyDescent="0.4">
      <c r="B22" s="3"/>
      <c r="C22" s="64" t="s">
        <v>70</v>
      </c>
      <c r="D22" s="315" t="str">
        <f>IF(見積書【入力・印刷】!D22="","",見積書【入力・印刷】!D22)</f>
        <v/>
      </c>
      <c r="E22" s="316"/>
      <c r="F22" s="316"/>
      <c r="G22" s="316"/>
      <c r="H22" s="316"/>
      <c r="I22" s="316"/>
      <c r="J22" s="117">
        <f>請求【入力】!F96</f>
        <v>0</v>
      </c>
      <c r="K22" s="69" t="str">
        <f>IF(D22="","",VLOOKUP($C$16,請求【入力】!C98:G135,3,FALSE))</f>
        <v/>
      </c>
      <c r="L22" s="70" t="str">
        <f t="shared" si="0"/>
        <v/>
      </c>
      <c r="M22" s="71" t="str">
        <f t="shared" si="1"/>
        <v/>
      </c>
      <c r="N22" s="6"/>
      <c r="O22" s="16" t="s">
        <v>57</v>
      </c>
    </row>
    <row r="23" spans="2:19" s="3" customFormat="1" ht="18.75" customHeight="1" x14ac:dyDescent="0.4">
      <c r="K23" s="5"/>
      <c r="L23" s="9"/>
      <c r="M23" s="5"/>
      <c r="N23" s="5"/>
      <c r="O23" s="17"/>
    </row>
    <row r="24" spans="2:19" ht="18.75" customHeight="1" x14ac:dyDescent="0.4">
      <c r="B24" s="3"/>
      <c r="C24" s="3"/>
      <c r="E24" s="3"/>
      <c r="F24" s="3"/>
      <c r="G24" s="3"/>
      <c r="H24" s="3"/>
      <c r="I24" s="3"/>
      <c r="J24" s="187" t="s">
        <v>48</v>
      </c>
      <c r="K24" s="41" t="s">
        <v>3</v>
      </c>
      <c r="L24" s="42" t="s">
        <v>4</v>
      </c>
      <c r="M24" s="43" t="s">
        <v>5</v>
      </c>
      <c r="N24" s="9"/>
      <c r="O24" s="1"/>
    </row>
    <row r="25" spans="2:19" ht="39" customHeight="1" x14ac:dyDescent="0.4">
      <c r="B25" s="3"/>
      <c r="C25" s="3"/>
      <c r="D25" s="3"/>
      <c r="E25" s="3"/>
      <c r="F25" s="3"/>
      <c r="G25" s="3"/>
      <c r="H25" s="3"/>
      <c r="I25" s="3"/>
      <c r="J25" s="4"/>
      <c r="K25" s="72">
        <f>請求【入力】!R7</f>
        <v>1000000</v>
      </c>
      <c r="L25" s="73">
        <f>請求【入力】!S7</f>
        <v>100000</v>
      </c>
      <c r="M25" s="74">
        <f>IF(K25="","",SUM(K25:L25))</f>
        <v>1100000</v>
      </c>
      <c r="N25" s="6"/>
      <c r="O25" s="16" t="s">
        <v>64</v>
      </c>
      <c r="S25" s="221" t="str">
        <f>IF(K25&gt;1000000,"要発注№","")</f>
        <v/>
      </c>
    </row>
    <row r="26" spans="2:19" s="3" customFormat="1" ht="18.75" customHeight="1" x14ac:dyDescent="0.4">
      <c r="E26" s="314"/>
      <c r="F26" s="314"/>
      <c r="H26" s="4"/>
      <c r="I26" s="4"/>
      <c r="J26" s="4"/>
      <c r="K26" s="5"/>
      <c r="L26" s="6"/>
      <c r="M26" s="5"/>
      <c r="N26" s="5"/>
    </row>
    <row r="27" spans="2:19" ht="18.75" customHeight="1" x14ac:dyDescent="0.4">
      <c r="B27" s="3"/>
      <c r="C27" s="3"/>
      <c r="D27" s="3"/>
      <c r="E27" s="314"/>
      <c r="F27" s="314"/>
      <c r="G27" s="314"/>
      <c r="H27" s="4"/>
      <c r="I27" s="4"/>
      <c r="J27" s="187" t="s">
        <v>235</v>
      </c>
      <c r="K27" s="41" t="s">
        <v>3</v>
      </c>
      <c r="L27" s="42" t="s">
        <v>4</v>
      </c>
      <c r="M27" s="43" t="s">
        <v>5</v>
      </c>
      <c r="N27" s="9"/>
      <c r="O27" s="1"/>
    </row>
    <row r="28" spans="2:19" ht="39" customHeight="1" x14ac:dyDescent="0.4">
      <c r="B28" s="3"/>
      <c r="C28" s="3"/>
      <c r="D28" s="3"/>
      <c r="E28" s="314"/>
      <c r="F28" s="314"/>
      <c r="G28" s="314"/>
      <c r="H28" s="4"/>
      <c r="I28" s="4"/>
      <c r="J28" s="186" t="s">
        <v>232</v>
      </c>
      <c r="K28" s="72" t="str">
        <f>IF(C16="","",VLOOKUP($C$16,請求【入力】!Q9:X47,6,FALSE))</f>
        <v/>
      </c>
      <c r="L28" s="73" t="str">
        <f>IF(C16="","",VLOOKUP($C$16,請求【入力】!Q9:X47,7,FALSE))</f>
        <v/>
      </c>
      <c r="M28" s="74" t="str">
        <f>IF(K28="","",SUM(K28:L28))</f>
        <v/>
      </c>
      <c r="N28" s="6"/>
      <c r="O28" s="16" t="s">
        <v>65</v>
      </c>
    </row>
    <row r="29" spans="2:19" s="3" customFormat="1" ht="18.75" customHeight="1" x14ac:dyDescent="0.4">
      <c r="E29" s="314"/>
      <c r="F29" s="314"/>
      <c r="G29" s="314"/>
      <c r="H29" s="4"/>
      <c r="I29" s="4"/>
      <c r="J29" s="4"/>
      <c r="K29" s="5"/>
      <c r="L29" s="6"/>
      <c r="M29" s="5"/>
      <c r="N29" s="5"/>
    </row>
    <row r="30" spans="2:19" ht="18.75" customHeight="1" x14ac:dyDescent="0.4">
      <c r="B30" s="3"/>
      <c r="C30" s="3"/>
      <c r="D30" s="3"/>
      <c r="E30" s="314"/>
      <c r="F30" s="314"/>
      <c r="G30" s="3"/>
      <c r="H30" s="4"/>
      <c r="I30" s="4"/>
      <c r="J30" s="187" t="s">
        <v>233</v>
      </c>
      <c r="K30" s="41" t="s">
        <v>3</v>
      </c>
      <c r="L30" s="42" t="s">
        <v>4</v>
      </c>
      <c r="M30" s="43" t="s">
        <v>5</v>
      </c>
      <c r="N30" s="9"/>
      <c r="O30" s="1"/>
    </row>
    <row r="31" spans="2:19" ht="39" customHeight="1" x14ac:dyDescent="0.4">
      <c r="B31" s="3"/>
      <c r="C31" s="3"/>
      <c r="D31" s="3"/>
      <c r="E31" s="56"/>
      <c r="F31" s="3"/>
      <c r="G31" s="3"/>
      <c r="H31" s="4"/>
      <c r="I31" s="4"/>
      <c r="J31" s="186" t="s">
        <v>234</v>
      </c>
      <c r="K31" s="72" t="str">
        <f>IF(K28="","",K25-K28)</f>
        <v/>
      </c>
      <c r="L31" s="73" t="str">
        <f>IF(L28="","",L25-L28)</f>
        <v/>
      </c>
      <c r="M31" s="74" t="str">
        <f>IF(M28="","",M25-M28)</f>
        <v/>
      </c>
      <c r="N31" s="6"/>
      <c r="O31" s="16" t="s">
        <v>66</v>
      </c>
    </row>
    <row r="32" spans="2:19" ht="18.75" customHeight="1" x14ac:dyDescent="0.4">
      <c r="B32" s="3"/>
      <c r="C32" s="3"/>
      <c r="D32" s="3"/>
      <c r="E32" s="314"/>
      <c r="F32" s="314"/>
      <c r="G32" s="314"/>
      <c r="H32" s="3"/>
      <c r="I32" s="3"/>
      <c r="J32" s="3"/>
      <c r="K32" s="3"/>
      <c r="L32" s="21"/>
      <c r="M32" s="3"/>
      <c r="N32" s="3"/>
    </row>
    <row r="33" spans="1:23" ht="18.75" customHeight="1" x14ac:dyDescent="0.4">
      <c r="B33" s="3"/>
      <c r="C33" s="3"/>
      <c r="D33" s="3"/>
      <c r="E33" s="314"/>
      <c r="F33" s="314"/>
      <c r="G33" s="314"/>
      <c r="H33" s="3"/>
      <c r="I33" s="3"/>
      <c r="J33" s="3"/>
      <c r="K33" s="3"/>
      <c r="L33" s="21"/>
      <c r="M33" s="3"/>
      <c r="N33" s="3"/>
    </row>
    <row r="34" spans="1:23" ht="30" customHeight="1" x14ac:dyDescent="0.4">
      <c r="B34" s="3"/>
      <c r="C34" s="281" t="s">
        <v>0</v>
      </c>
      <c r="D34" s="282"/>
      <c r="E34" s="329" t="str">
        <f>IF(見積書【入力・印刷】!E26="","",見積書【入力・印刷】!E26)</f>
        <v/>
      </c>
      <c r="F34" s="329"/>
      <c r="G34" s="124" t="str">
        <f>IF(見積書【入力・印刷】!G26="","",見積書【入力・印刷】!G26)</f>
        <v/>
      </c>
      <c r="H34" s="3"/>
      <c r="I34" s="3"/>
      <c r="J34" s="4"/>
      <c r="K34" s="23"/>
      <c r="L34" s="21"/>
      <c r="M34" s="3"/>
      <c r="N34" s="3"/>
      <c r="O34" s="16" t="s">
        <v>58</v>
      </c>
    </row>
    <row r="35" spans="1:23" ht="30" customHeight="1" x14ac:dyDescent="0.4">
      <c r="B35" s="3"/>
      <c r="C35" s="259" t="s">
        <v>242</v>
      </c>
      <c r="D35" s="260"/>
      <c r="E35" s="265" t="str">
        <f>IF(見積書【入力・印刷】!E27="","",見積書【入力・印刷】!E27)</f>
        <v/>
      </c>
      <c r="F35" s="265"/>
      <c r="G35" s="108"/>
      <c r="H35" s="20"/>
      <c r="I35" s="20"/>
      <c r="J35" s="20"/>
      <c r="K35" s="23"/>
      <c r="L35" s="21"/>
      <c r="M35" s="3"/>
      <c r="N35" s="3"/>
      <c r="O35" s="16" t="s">
        <v>59</v>
      </c>
    </row>
    <row r="36" spans="1:23" s="2" customFormat="1" ht="30" customHeight="1" x14ac:dyDescent="0.4">
      <c r="B36" s="21"/>
      <c r="C36" s="259" t="s">
        <v>243</v>
      </c>
      <c r="D36" s="260"/>
      <c r="E36" s="265" t="str">
        <f>IF(見積書【入力・印刷】!E28="","",見積書【入力・印刷】!E28)</f>
        <v/>
      </c>
      <c r="F36" s="265"/>
      <c r="G36" s="109"/>
      <c r="H36" s="3"/>
      <c r="I36" s="3"/>
      <c r="J36" s="4"/>
      <c r="K36" s="23"/>
      <c r="L36" s="21"/>
      <c r="M36" s="3"/>
      <c r="N36" s="3"/>
      <c r="O36" s="14"/>
      <c r="P36" s="1"/>
      <c r="Q36" s="1"/>
      <c r="R36" s="1"/>
      <c r="S36" s="1"/>
    </row>
    <row r="37" spans="1:23" s="2" customFormat="1" ht="30" customHeight="1" x14ac:dyDescent="0.25">
      <c r="B37" s="21"/>
      <c r="C37" s="259" t="s">
        <v>244</v>
      </c>
      <c r="D37" s="260"/>
      <c r="E37" s="265" t="str">
        <f>IF(見積書【入力・印刷】!E29="","",見積書【入力・印刷】!E29)</f>
        <v/>
      </c>
      <c r="F37" s="265"/>
      <c r="G37" s="266"/>
      <c r="H37" s="13"/>
      <c r="I37" s="13"/>
      <c r="J37" s="4"/>
      <c r="K37" s="23"/>
      <c r="L37" s="21"/>
      <c r="M37" s="3"/>
      <c r="N37" s="3"/>
      <c r="O37" s="14"/>
      <c r="P37" s="1"/>
      <c r="Q37" s="110" t="s">
        <v>216</v>
      </c>
      <c r="R37" s="1"/>
      <c r="S37" s="1"/>
    </row>
    <row r="38" spans="1:23" s="2" customFormat="1" ht="30" customHeight="1" x14ac:dyDescent="0.4">
      <c r="B38" s="21"/>
      <c r="C38" s="267" t="s">
        <v>1</v>
      </c>
      <c r="D38" s="268"/>
      <c r="E38" s="330" t="str">
        <f>IF(見積書【入力・印刷】!E30="","",見積書【入力・印刷】!E30)</f>
        <v/>
      </c>
      <c r="F38" s="330"/>
      <c r="G38" s="65" t="str">
        <f>IF(E38="","",VLOOKUP(E38,Q38:R41,2,FALSE))</f>
        <v/>
      </c>
      <c r="H38" s="3"/>
      <c r="I38" s="3"/>
      <c r="J38" s="4"/>
      <c r="K38" s="23"/>
      <c r="L38" s="21"/>
      <c r="M38" s="3"/>
      <c r="N38" s="3"/>
      <c r="O38" s="16" t="s">
        <v>201</v>
      </c>
      <c r="P38" s="1"/>
      <c r="Q38" s="105">
        <v>1</v>
      </c>
      <c r="R38" s="105" t="s">
        <v>9</v>
      </c>
      <c r="S38" s="111" t="s">
        <v>60</v>
      </c>
      <c r="T38" s="104"/>
      <c r="U38" s="19"/>
      <c r="V38" s="19"/>
      <c r="W38" s="19"/>
    </row>
    <row r="39" spans="1:23" s="2" customFormat="1" ht="30" customHeight="1" x14ac:dyDescent="0.4">
      <c r="B39" s="21"/>
      <c r="C39" s="56"/>
      <c r="D39" s="56"/>
      <c r="E39" s="56"/>
      <c r="F39" s="55"/>
      <c r="G39" s="55"/>
      <c r="H39" s="3"/>
      <c r="I39" s="3"/>
      <c r="J39" s="3"/>
      <c r="K39" s="24"/>
      <c r="L39" s="21"/>
      <c r="M39" s="3"/>
      <c r="N39" s="3"/>
      <c r="O39" s="14"/>
      <c r="P39" s="1"/>
      <c r="Q39" s="105">
        <v>2</v>
      </c>
      <c r="R39" s="105" t="s">
        <v>10</v>
      </c>
      <c r="S39" s="111" t="s">
        <v>61</v>
      </c>
      <c r="T39" s="104" t="s">
        <v>67</v>
      </c>
      <c r="U39" s="19"/>
      <c r="V39" s="19"/>
      <c r="W39" s="19"/>
    </row>
    <row r="40" spans="1:23" s="2" customFormat="1" ht="30" customHeight="1" x14ac:dyDescent="0.4">
      <c r="B40" s="21"/>
      <c r="C40" s="272" t="s">
        <v>239</v>
      </c>
      <c r="D40" s="273"/>
      <c r="E40" s="331" t="str">
        <f>IF(見積書【入力・印刷】!E32="",請求書【印刷】!S25,見積書【入力・印刷】!E32)</f>
        <v/>
      </c>
      <c r="F40" s="332"/>
      <c r="G40" s="333"/>
      <c r="H40" s="185">
        <f>IF(E40="",1,"")</f>
        <v>1</v>
      </c>
      <c r="I40" s="3"/>
      <c r="J40" s="3"/>
      <c r="K40" s="24"/>
      <c r="L40" s="21"/>
      <c r="M40" s="3"/>
      <c r="N40" s="3"/>
      <c r="O40" s="14"/>
      <c r="P40" s="1"/>
      <c r="Q40" s="106">
        <v>3</v>
      </c>
      <c r="R40" s="106" t="s">
        <v>11</v>
      </c>
      <c r="S40" s="112" t="s">
        <v>62</v>
      </c>
      <c r="T40" s="104" t="s">
        <v>67</v>
      </c>
      <c r="U40" s="19"/>
      <c r="V40" s="19"/>
      <c r="W40" s="19"/>
    </row>
    <row r="41" spans="1:23" s="2" customFormat="1" ht="30" customHeight="1" x14ac:dyDescent="0.4">
      <c r="B41" s="21"/>
      <c r="C41" s="272" t="s">
        <v>245</v>
      </c>
      <c r="D41" s="273"/>
      <c r="E41" s="191"/>
      <c r="F41" s="191"/>
      <c r="G41" s="192"/>
      <c r="H41" s="3"/>
      <c r="I41" s="3"/>
      <c r="J41" s="3"/>
      <c r="K41" s="24"/>
      <c r="L41" s="21"/>
      <c r="M41" s="3"/>
      <c r="N41" s="3"/>
      <c r="O41" s="14"/>
      <c r="P41" s="1"/>
      <c r="Q41" s="106">
        <v>4</v>
      </c>
      <c r="R41" s="106" t="s">
        <v>12</v>
      </c>
      <c r="S41" s="112"/>
      <c r="T41" s="104"/>
      <c r="U41" s="19"/>
      <c r="V41" s="19"/>
      <c r="W41" s="19"/>
    </row>
    <row r="42" spans="1:23" s="2" customFormat="1" ht="30" customHeight="1" x14ac:dyDescent="0.4">
      <c r="B42" s="21"/>
      <c r="C42" s="3"/>
      <c r="D42" s="3"/>
      <c r="E42" s="3"/>
      <c r="F42" s="3"/>
      <c r="G42" s="3"/>
      <c r="H42" s="3"/>
      <c r="I42" s="3"/>
      <c r="J42" s="3"/>
      <c r="K42" s="24"/>
      <c r="L42" s="21"/>
      <c r="M42" s="3"/>
      <c r="N42" s="3"/>
      <c r="O42" s="14"/>
      <c r="P42" s="1"/>
    </row>
    <row r="43" spans="1:23" ht="30" customHeight="1" x14ac:dyDescent="0.4">
      <c r="A43" s="2"/>
      <c r="B43" s="21"/>
      <c r="H43" s="3"/>
      <c r="I43" s="3"/>
      <c r="J43" s="3"/>
      <c r="K43" s="24"/>
      <c r="L43" s="21"/>
      <c r="M43" s="3"/>
      <c r="N43" s="3"/>
    </row>
    <row r="44" spans="1:23" ht="18.75" customHeight="1" x14ac:dyDescent="0.4">
      <c r="B44" s="3"/>
      <c r="C44" s="3"/>
      <c r="D44" s="3"/>
      <c r="E44" s="3"/>
      <c r="F44" s="3"/>
      <c r="G44" s="3"/>
      <c r="H44" s="3"/>
      <c r="I44" s="3"/>
      <c r="J44" s="3"/>
      <c r="K44" s="3"/>
      <c r="L44" s="21"/>
      <c r="M44" s="3"/>
      <c r="N44" s="3"/>
    </row>
    <row r="46" spans="1:23" ht="18.75" customHeight="1" x14ac:dyDescent="0.4">
      <c r="M46" s="334">
        <v>45139</v>
      </c>
    </row>
    <row r="47" spans="1:23" ht="18.75" customHeight="1" x14ac:dyDescent="0.4">
      <c r="L47" s="335" t="s">
        <v>262</v>
      </c>
      <c r="M47" s="334">
        <v>45323</v>
      </c>
      <c r="N47" s="1" t="s">
        <v>263</v>
      </c>
    </row>
  </sheetData>
  <sheetProtection sheet="1" objects="1" scenarios="1"/>
  <mergeCells count="46">
    <mergeCell ref="E33:G33"/>
    <mergeCell ref="E35:F35"/>
    <mergeCell ref="C41:D41"/>
    <mergeCell ref="C38:D38"/>
    <mergeCell ref="C37:D37"/>
    <mergeCell ref="C40:D40"/>
    <mergeCell ref="E34:F34"/>
    <mergeCell ref="E38:F38"/>
    <mergeCell ref="E37:G37"/>
    <mergeCell ref="E36:F36"/>
    <mergeCell ref="E40:G40"/>
    <mergeCell ref="C36:D36"/>
    <mergeCell ref="C35:D35"/>
    <mergeCell ref="C34:D34"/>
    <mergeCell ref="K13:M13"/>
    <mergeCell ref="C15:M15"/>
    <mergeCell ref="K18:K19"/>
    <mergeCell ref="L18:L19"/>
    <mergeCell ref="M18:M19"/>
    <mergeCell ref="C16:D16"/>
    <mergeCell ref="C17:F17"/>
    <mergeCell ref="C18:I19"/>
    <mergeCell ref="D20:I20"/>
    <mergeCell ref="E26:F26"/>
    <mergeCell ref="C12:E12"/>
    <mergeCell ref="D22:I22"/>
    <mergeCell ref="D21:I21"/>
    <mergeCell ref="E32:G32"/>
    <mergeCell ref="E30:F30"/>
    <mergeCell ref="E29:G29"/>
    <mergeCell ref="E28:G28"/>
    <mergeCell ref="E27:G27"/>
    <mergeCell ref="K11:M11"/>
    <mergeCell ref="C11:E11"/>
    <mergeCell ref="F12:H12"/>
    <mergeCell ref="K12:M12"/>
    <mergeCell ref="C7:M7"/>
    <mergeCell ref="F9:H9"/>
    <mergeCell ref="K9:M9"/>
    <mergeCell ref="C9:E9"/>
    <mergeCell ref="F10:H10"/>
    <mergeCell ref="K10:M10"/>
    <mergeCell ref="J9:J10"/>
    <mergeCell ref="C10:E10"/>
    <mergeCell ref="J11:J12"/>
    <mergeCell ref="F11:H11"/>
  </mergeCells>
  <phoneticPr fontId="1"/>
  <pageMargins left="0.70866141732283472" right="0.31496062992125984" top="0.74803149606299213" bottom="0.35433070866141736" header="0.31496062992125984" footer="0"/>
  <pageSetup paperSize="9" scale="69" orientation="portrait" r:id="rId1"/>
  <headerFooter>
    <oddFooter>&amp;R&amp;9 2023年8月1日改訂</oddFooter>
  </headerFooter>
  <rowBreaks count="1" manualBreakCount="1">
    <brk id="33" min="1" max="11" man="1"/>
  </rowBreaks>
  <colBreaks count="1" manualBreakCount="1">
    <brk id="2" min="1"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工種</vt:lpstr>
      <vt:lpstr>ご提出</vt:lpstr>
      <vt:lpstr>入力例</vt:lpstr>
      <vt:lpstr>見積書【入力・印刷】</vt:lpstr>
      <vt:lpstr>請求【入力】</vt:lpstr>
      <vt:lpstr>請求書【印刷】</vt:lpstr>
      <vt:lpstr>見積書【入力・印刷】!Print_Area</vt:lpstr>
      <vt:lpstr>請求【入力】!Print_Area</vt:lpstr>
      <vt:lpstr>請求書【印刷】!Print_Area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見汐　懇介</dc:creator>
  <cp:lastModifiedBy>見汐　懇介</cp:lastModifiedBy>
  <cp:lastPrinted>2023-09-05T05:12:02Z</cp:lastPrinted>
  <dcterms:created xsi:type="dcterms:W3CDTF">2022-12-23T02:58:19Z</dcterms:created>
  <dcterms:modified xsi:type="dcterms:W3CDTF">2024-02-07T11:52:25Z</dcterms:modified>
</cp:coreProperties>
</file>